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=WORK\Suchy\Horní Bříza zateplení\export\"/>
    </mc:Choice>
  </mc:AlternateContent>
  <bookViews>
    <workbookView xWindow="0" yWindow="0" windowWidth="23040" windowHeight="8904" tabRatio="903"/>
  </bookViews>
  <sheets>
    <sheet name="Rekapitulace zakázky" sheetId="1" r:id="rId1"/>
    <sheet name="SO 01 - Architektonicko -..." sheetId="2" r:id="rId2"/>
    <sheet name="SO 01c - Zařízení vzducho..." sheetId="3" r:id="rId3"/>
    <sheet name="SO 01g - Silnoproudá elek..." sheetId="4" r:id="rId4"/>
    <sheet name="SO 02 - Lapák tuků s přip..." sheetId="5" r:id="rId5"/>
    <sheet name="VON - Vedlejší a ostatní ..." sheetId="6" r:id="rId6"/>
    <sheet name="Seznam figur" sheetId="7" r:id="rId7"/>
  </sheets>
  <definedNames>
    <definedName name="_xlnm._FilterDatabase" localSheetId="1" hidden="1">'SO 01 - Architektonicko -...'!$C$106:$K$1059</definedName>
    <definedName name="_xlnm._FilterDatabase" localSheetId="2" hidden="1">'SO 01c - Zařízení vzducho...'!$C$86:$K$192</definedName>
    <definedName name="_xlnm._FilterDatabase" localSheetId="3" hidden="1">'SO 01g - Silnoproudá elek...'!$C$81:$K$295</definedName>
    <definedName name="_xlnm._FilterDatabase" localSheetId="4" hidden="1">'SO 02 - Lapák tuků s přip...'!$C$87:$K$188</definedName>
    <definedName name="_xlnm._FilterDatabase" localSheetId="5" hidden="1">'VON - Vedlejší a ostatní ...'!$C$82:$K$102</definedName>
    <definedName name="_xlnm.Print_Titles" localSheetId="0">'Rekapitulace zakázky'!$52:$52</definedName>
    <definedName name="_xlnm.Print_Titles" localSheetId="6">'Seznam figur'!$9:$9</definedName>
    <definedName name="_xlnm.Print_Titles" localSheetId="1">'SO 01 - Architektonicko -...'!$106:$106</definedName>
    <definedName name="_xlnm.Print_Titles" localSheetId="2">'SO 01c - Zařízení vzducho...'!$86:$86</definedName>
    <definedName name="_xlnm.Print_Titles" localSheetId="3">'SO 01g - Silnoproudá elek...'!$81:$81</definedName>
    <definedName name="_xlnm.Print_Titles" localSheetId="4">'SO 02 - Lapák tuků s přip...'!$87:$87</definedName>
    <definedName name="_xlnm.Print_Titles" localSheetId="5">'VON - Vedlejší a ostatní ...'!$82:$82</definedName>
    <definedName name="_xlnm.Print_Area" localSheetId="0">'Rekapitulace zakázky'!$D$4:$AO$36,'Rekapitulace zakázky'!$C$42:$AQ$60</definedName>
    <definedName name="_xlnm.Print_Area" localSheetId="6">'Seznam figur'!$C$4:$G$25</definedName>
    <definedName name="_xlnm.Print_Area" localSheetId="1">'SO 01 - Architektonicko -...'!$C$94:$K$1059</definedName>
    <definedName name="_xlnm.Print_Area" localSheetId="2">'SO 01c - Zařízení vzducho...'!$C$74:$K$192</definedName>
    <definedName name="_xlnm.Print_Area" localSheetId="3">'SO 01g - Silnoproudá elek...'!$C$69:$K$295</definedName>
    <definedName name="_xlnm.Print_Area" localSheetId="4">'SO 02 - Lapák tuků s přip...'!$C$75:$K$188</definedName>
    <definedName name="_xlnm.Print_Area" localSheetId="5">'VON - Vedlejší a ostatní ...'!$C$70:$K$102</definedName>
  </definedNames>
  <calcPr calcId="162913"/>
</workbook>
</file>

<file path=xl/calcChain.xml><?xml version="1.0" encoding="utf-8"?>
<calcChain xmlns="http://schemas.openxmlformats.org/spreadsheetml/2006/main">
  <c r="D7" i="7" l="1"/>
  <c r="J37" i="6"/>
  <c r="J36" i="6"/>
  <c r="AY59" i="1"/>
  <c r="J35" i="6"/>
  <c r="AX59" i="1" s="1"/>
  <c r="BI100" i="6"/>
  <c r="BH100" i="6"/>
  <c r="BG100" i="6"/>
  <c r="BF100" i="6"/>
  <c r="T100" i="6"/>
  <c r="T99" i="6"/>
  <c r="R100" i="6"/>
  <c r="R99" i="6"/>
  <c r="P100" i="6"/>
  <c r="P99" i="6"/>
  <c r="BI97" i="6"/>
  <c r="BH97" i="6"/>
  <c r="BG97" i="6"/>
  <c r="BF97" i="6"/>
  <c r="T97" i="6"/>
  <c r="T96" i="6"/>
  <c r="R97" i="6"/>
  <c r="R96" i="6"/>
  <c r="P97" i="6"/>
  <c r="P96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F77" i="6"/>
  <c r="E75" i="6"/>
  <c r="F52" i="6"/>
  <c r="E50" i="6"/>
  <c r="J24" i="6"/>
  <c r="E24" i="6"/>
  <c r="J80" i="6"/>
  <c r="J23" i="6"/>
  <c r="J21" i="6"/>
  <c r="E21" i="6"/>
  <c r="J79" i="6"/>
  <c r="J20" i="6"/>
  <c r="J18" i="6"/>
  <c r="E18" i="6"/>
  <c r="F80" i="6"/>
  <c r="J17" i="6"/>
  <c r="J15" i="6"/>
  <c r="E15" i="6"/>
  <c r="F79" i="6"/>
  <c r="J14" i="6"/>
  <c r="J12" i="6"/>
  <c r="J52" i="6"/>
  <c r="E7" i="6"/>
  <c r="E73" i="6" s="1"/>
  <c r="J37" i="5"/>
  <c r="J36" i="5"/>
  <c r="AY58" i="1"/>
  <c r="J35" i="5"/>
  <c r="AX58" i="1"/>
  <c r="BI186" i="5"/>
  <c r="BH186" i="5"/>
  <c r="BG186" i="5"/>
  <c r="BF186" i="5"/>
  <c r="T186" i="5"/>
  <c r="T185" i="5"/>
  <c r="R186" i="5"/>
  <c r="R185" i="5"/>
  <c r="P186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T177" i="5"/>
  <c r="R178" i="5"/>
  <c r="R177" i="5"/>
  <c r="P178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F82" i="5"/>
  <c r="E80" i="5"/>
  <c r="F52" i="5"/>
  <c r="E50" i="5"/>
  <c r="J24" i="5"/>
  <c r="E24" i="5"/>
  <c r="J55" i="5" s="1"/>
  <c r="J23" i="5"/>
  <c r="J21" i="5"/>
  <c r="E21" i="5"/>
  <c r="J84" i="5" s="1"/>
  <c r="J20" i="5"/>
  <c r="J18" i="5"/>
  <c r="E18" i="5"/>
  <c r="F85" i="5" s="1"/>
  <c r="J17" i="5"/>
  <c r="J15" i="5"/>
  <c r="E15" i="5"/>
  <c r="F54" i="5" s="1"/>
  <c r="J14" i="5"/>
  <c r="J12" i="5"/>
  <c r="J52" i="5"/>
  <c r="E7" i="5"/>
  <c r="E48" i="5"/>
  <c r="J37" i="4"/>
  <c r="J36" i="4"/>
  <c r="AY57" i="1" s="1"/>
  <c r="J35" i="4"/>
  <c r="AX57" i="1" s="1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F76" i="4"/>
  <c r="E74" i="4"/>
  <c r="F52" i="4"/>
  <c r="E50" i="4"/>
  <c r="J24" i="4"/>
  <c r="E24" i="4"/>
  <c r="J79" i="4" s="1"/>
  <c r="J23" i="4"/>
  <c r="J21" i="4"/>
  <c r="E21" i="4"/>
  <c r="J54" i="4" s="1"/>
  <c r="J20" i="4"/>
  <c r="J18" i="4"/>
  <c r="E18" i="4"/>
  <c r="F79" i="4" s="1"/>
  <c r="J17" i="4"/>
  <c r="J15" i="4"/>
  <c r="E15" i="4"/>
  <c r="F78" i="4" s="1"/>
  <c r="J14" i="4"/>
  <c r="J12" i="4"/>
  <c r="J52" i="4"/>
  <c r="E7" i="4"/>
  <c r="E72" i="4" s="1"/>
  <c r="J37" i="3"/>
  <c r="J36" i="3"/>
  <c r="AY56" i="1" s="1"/>
  <c r="J35" i="3"/>
  <c r="AX56" i="1"/>
  <c r="BI190" i="3"/>
  <c r="BH190" i="3"/>
  <c r="BG190" i="3"/>
  <c r="BF190" i="3"/>
  <c r="T190" i="3"/>
  <c r="T189" i="3" s="1"/>
  <c r="R190" i="3"/>
  <c r="R189" i="3"/>
  <c r="P190" i="3"/>
  <c r="P189" i="3" s="1"/>
  <c r="BI186" i="3"/>
  <c r="BH186" i="3"/>
  <c r="BG186" i="3"/>
  <c r="BF186" i="3"/>
  <c r="T186" i="3"/>
  <c r="T185" i="3"/>
  <c r="R186" i="3"/>
  <c r="R185" i="3" s="1"/>
  <c r="P186" i="3"/>
  <c r="P185" i="3"/>
  <c r="BI182" i="3"/>
  <c r="BH182" i="3"/>
  <c r="BG182" i="3"/>
  <c r="BF182" i="3"/>
  <c r="T182" i="3"/>
  <c r="T181" i="3" s="1"/>
  <c r="R182" i="3"/>
  <c r="R181" i="3" s="1"/>
  <c r="P182" i="3"/>
  <c r="P181" i="3" s="1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F81" i="3"/>
  <c r="E79" i="3"/>
  <c r="F52" i="3"/>
  <c r="E50" i="3"/>
  <c r="J24" i="3"/>
  <c r="E24" i="3"/>
  <c r="J84" i="3" s="1"/>
  <c r="J23" i="3"/>
  <c r="J21" i="3"/>
  <c r="E21" i="3"/>
  <c r="J83" i="3" s="1"/>
  <c r="J20" i="3"/>
  <c r="J18" i="3"/>
  <c r="E18" i="3"/>
  <c r="F55" i="3" s="1"/>
  <c r="J17" i="3"/>
  <c r="J15" i="3"/>
  <c r="E15" i="3"/>
  <c r="F83" i="3" s="1"/>
  <c r="J14" i="3"/>
  <c r="J12" i="3"/>
  <c r="J52" i="3" s="1"/>
  <c r="E7" i="3"/>
  <c r="E77" i="3"/>
  <c r="J37" i="2"/>
  <c r="J36" i="2"/>
  <c r="AY55" i="1" s="1"/>
  <c r="J35" i="2"/>
  <c r="AX55" i="1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1" i="2"/>
  <c r="BH1051" i="2"/>
  <c r="BG1051" i="2"/>
  <c r="BF1051" i="2"/>
  <c r="T1051" i="2"/>
  <c r="R1051" i="2"/>
  <c r="P1051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4" i="2"/>
  <c r="BH1024" i="2"/>
  <c r="BG1024" i="2"/>
  <c r="BF1024" i="2"/>
  <c r="T1024" i="2"/>
  <c r="R1024" i="2"/>
  <c r="P1024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09" i="2"/>
  <c r="BH1009" i="2"/>
  <c r="BG1009" i="2"/>
  <c r="BF1009" i="2"/>
  <c r="T1009" i="2"/>
  <c r="R1009" i="2"/>
  <c r="P1009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0" i="2"/>
  <c r="BH970" i="2"/>
  <c r="BG970" i="2"/>
  <c r="BF970" i="2"/>
  <c r="T970" i="2"/>
  <c r="R970" i="2"/>
  <c r="P970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26" i="2"/>
  <c r="BH926" i="2"/>
  <c r="BG926" i="2"/>
  <c r="BF926" i="2"/>
  <c r="T926" i="2"/>
  <c r="R926" i="2"/>
  <c r="P926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8" i="2"/>
  <c r="BH878" i="2"/>
  <c r="BG878" i="2"/>
  <c r="BF878" i="2"/>
  <c r="T878" i="2"/>
  <c r="R878" i="2"/>
  <c r="P878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1" i="2"/>
  <c r="BH801" i="2"/>
  <c r="BG801" i="2"/>
  <c r="BF801" i="2"/>
  <c r="T801" i="2"/>
  <c r="R801" i="2"/>
  <c r="P801" i="2"/>
  <c r="BI799" i="2"/>
  <c r="BH799" i="2"/>
  <c r="BG799" i="2"/>
  <c r="BF799" i="2"/>
  <c r="T799" i="2"/>
  <c r="R799" i="2"/>
  <c r="P799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5" i="2"/>
  <c r="BH765" i="2"/>
  <c r="BG765" i="2"/>
  <c r="BF765" i="2"/>
  <c r="T765" i="2"/>
  <c r="R765" i="2"/>
  <c r="P765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4" i="2"/>
  <c r="BH534" i="2"/>
  <c r="BG534" i="2"/>
  <c r="BF534" i="2"/>
  <c r="T534" i="2"/>
  <c r="R534" i="2"/>
  <c r="P534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3" i="2"/>
  <c r="BH483" i="2"/>
  <c r="BG483" i="2"/>
  <c r="BF483" i="2"/>
  <c r="T483" i="2"/>
  <c r="R483" i="2"/>
  <c r="P483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T330" i="2"/>
  <c r="R331" i="2"/>
  <c r="R330" i="2" s="1"/>
  <c r="P331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F101" i="2"/>
  <c r="E99" i="2"/>
  <c r="F52" i="2"/>
  <c r="E50" i="2"/>
  <c r="J24" i="2"/>
  <c r="E24" i="2"/>
  <c r="J104" i="2" s="1"/>
  <c r="J23" i="2"/>
  <c r="J21" i="2"/>
  <c r="E21" i="2"/>
  <c r="J103" i="2" s="1"/>
  <c r="J20" i="2"/>
  <c r="J18" i="2"/>
  <c r="E18" i="2"/>
  <c r="F55" i="2" s="1"/>
  <c r="J17" i="2"/>
  <c r="J15" i="2"/>
  <c r="E15" i="2"/>
  <c r="F103" i="2" s="1"/>
  <c r="J14" i="2"/>
  <c r="J12" i="2"/>
  <c r="J101" i="2"/>
  <c r="E7" i="2"/>
  <c r="E48" i="2"/>
  <c r="L50" i="1"/>
  <c r="AM50" i="1"/>
  <c r="AM49" i="1"/>
  <c r="L49" i="1"/>
  <c r="AM47" i="1"/>
  <c r="L47" i="1"/>
  <c r="L45" i="1"/>
  <c r="L44" i="1"/>
  <c r="BK1057" i="2"/>
  <c r="J997" i="2"/>
  <c r="J966" i="2"/>
  <c r="BK948" i="2"/>
  <c r="J926" i="2"/>
  <c r="J903" i="2"/>
  <c r="J854" i="2"/>
  <c r="BK828" i="2"/>
  <c r="BK812" i="2"/>
  <c r="BK785" i="2"/>
  <c r="BK768" i="2"/>
  <c r="J733" i="2"/>
  <c r="BK714" i="2"/>
  <c r="J702" i="2"/>
  <c r="BK691" i="2"/>
  <c r="BK671" i="2"/>
  <c r="J660" i="2"/>
  <c r="BK638" i="2"/>
  <c r="J622" i="2"/>
  <c r="J610" i="2"/>
  <c r="J587" i="2"/>
  <c r="J570" i="2"/>
  <c r="BK553" i="2"/>
  <c r="J511" i="2"/>
  <c r="J472" i="2"/>
  <c r="J467" i="2"/>
  <c r="BK452" i="2"/>
  <c r="BK445" i="2"/>
  <c r="BK430" i="2"/>
  <c r="BK416" i="2"/>
  <c r="BK406" i="2"/>
  <c r="BK377" i="2"/>
  <c r="BK367" i="2"/>
  <c r="J356" i="2"/>
  <c r="BK347" i="2"/>
  <c r="BK318" i="2"/>
  <c r="J299" i="2"/>
  <c r="J282" i="2"/>
  <c r="J236" i="2"/>
  <c r="J215" i="2"/>
  <c r="J197" i="2"/>
  <c r="J168" i="2"/>
  <c r="J135" i="2"/>
  <c r="BK115" i="2"/>
  <c r="J1029" i="2"/>
  <c r="BK995" i="2"/>
  <c r="J988" i="2"/>
  <c r="J973" i="2"/>
  <c r="BK945" i="2"/>
  <c r="J894" i="2"/>
  <c r="BK881" i="2"/>
  <c r="BK854" i="2"/>
  <c r="BK808" i="2"/>
  <c r="BK789" i="2"/>
  <c r="J775" i="2"/>
  <c r="J745" i="2"/>
  <c r="BK723" i="2"/>
  <c r="BK710" i="2"/>
  <c r="J695" i="2"/>
  <c r="J665" i="2"/>
  <c r="BK648" i="2"/>
  <c r="BK631" i="2"/>
  <c r="J604" i="2"/>
  <c r="J577" i="2"/>
  <c r="J550" i="2"/>
  <c r="BK523" i="2"/>
  <c r="BK494" i="2"/>
  <c r="BK472" i="2"/>
  <c r="BK457" i="2"/>
  <c r="J439" i="2"/>
  <c r="J428" i="2"/>
  <c r="J416" i="2"/>
  <c r="J396" i="2"/>
  <c r="J358" i="2"/>
  <c r="J331" i="2"/>
  <c r="J316" i="2"/>
  <c r="BK293" i="2"/>
  <c r="J261" i="2"/>
  <c r="BK236" i="2"/>
  <c r="BK218" i="2"/>
  <c r="BK186" i="2"/>
  <c r="J175" i="2"/>
  <c r="J132" i="2"/>
  <c r="J122" i="2"/>
  <c r="J1057" i="2"/>
  <c r="BK1042" i="2"/>
  <c r="BK1029" i="2"/>
  <c r="J1015" i="2"/>
  <c r="BK1006" i="2"/>
  <c r="BK966" i="2"/>
  <c r="J912" i="2"/>
  <c r="BK900" i="2"/>
  <c r="J881" i="2"/>
  <c r="BK843" i="2"/>
  <c r="BK810" i="2"/>
  <c r="J795" i="2"/>
  <c r="J768" i="2"/>
  <c r="BK739" i="2"/>
  <c r="J708" i="2"/>
  <c r="BK702" i="2"/>
  <c r="J686" i="2"/>
  <c r="J676" i="2"/>
  <c r="J662" i="2"/>
  <c r="BK656" i="2"/>
  <c r="BK640" i="2"/>
  <c r="BK627" i="2"/>
  <c r="BK611" i="2"/>
  <c r="J592" i="2"/>
  <c r="BK570" i="2"/>
  <c r="BK550" i="2"/>
  <c r="BK529" i="2"/>
  <c r="BK508" i="2"/>
  <c r="BK483" i="2"/>
  <c r="BK467" i="2"/>
  <c r="BK448" i="2"/>
  <c r="BK432" i="2"/>
  <c r="BK418" i="2"/>
  <c r="BK390" i="2"/>
  <c r="BK349" i="2"/>
  <c r="J318" i="2"/>
  <c r="BK267" i="2"/>
  <c r="J250" i="2"/>
  <c r="J220" i="2"/>
  <c r="BK205" i="2"/>
  <c r="BK175" i="2"/>
  <c r="BK158" i="2"/>
  <c r="BK124" i="2"/>
  <c r="J1040" i="2"/>
  <c r="J1013" i="2"/>
  <c r="BK991" i="2"/>
  <c r="BK984" i="2"/>
  <c r="J938" i="2"/>
  <c r="BK872" i="2"/>
  <c r="BK835" i="2"/>
  <c r="J822" i="2"/>
  <c r="J810" i="2"/>
  <c r="BK793" i="2"/>
  <c r="BK775" i="2"/>
  <c r="J757" i="2"/>
  <c r="J723" i="2"/>
  <c r="BK694" i="2"/>
  <c r="BK679" i="2"/>
  <c r="J671" i="2"/>
  <c r="J654" i="2"/>
  <c r="J642" i="2"/>
  <c r="J620" i="2"/>
  <c r="BK585" i="2"/>
  <c r="BK556" i="2"/>
  <c r="BK544" i="2"/>
  <c r="J529" i="2"/>
  <c r="BK503" i="2"/>
  <c r="BK492" i="2"/>
  <c r="BK404" i="2"/>
  <c r="BK396" i="2"/>
  <c r="J388" i="2"/>
  <c r="J373" i="2"/>
  <c r="BK353" i="2"/>
  <c r="J342" i="2"/>
  <c r="J321" i="2"/>
  <c r="J304" i="2"/>
  <c r="J267" i="2"/>
  <c r="J234" i="2"/>
  <c r="J205" i="2"/>
  <c r="J164" i="2"/>
  <c r="J143" i="2"/>
  <c r="BK110" i="2"/>
  <c r="J179" i="3"/>
  <c r="BK173" i="3"/>
  <c r="J165" i="3"/>
  <c r="BK138" i="3"/>
  <c r="J122" i="3"/>
  <c r="J108" i="3"/>
  <c r="J94" i="3"/>
  <c r="BK182" i="3"/>
  <c r="J173" i="3"/>
  <c r="BK165" i="3"/>
  <c r="BK144" i="3"/>
  <c r="J131" i="3"/>
  <c r="BK116" i="3"/>
  <c r="BK107" i="3"/>
  <c r="BK156" i="3"/>
  <c r="J138" i="3"/>
  <c r="BK120" i="3"/>
  <c r="BK102" i="3"/>
  <c r="J160" i="3"/>
  <c r="BK154" i="3"/>
  <c r="J146" i="3"/>
  <c r="J133" i="3"/>
  <c r="BK108" i="3"/>
  <c r="BK94" i="3"/>
  <c r="BK282" i="4"/>
  <c r="J273" i="4"/>
  <c r="J262" i="4"/>
  <c r="J252" i="4"/>
  <c r="BK244" i="4"/>
  <c r="J227" i="4"/>
  <c r="BK211" i="4"/>
  <c r="J190" i="4"/>
  <c r="J158" i="4"/>
  <c r="J150" i="4"/>
  <c r="J131" i="4"/>
  <c r="BK117" i="4"/>
  <c r="BK111" i="4"/>
  <c r="J104" i="4"/>
  <c r="BK293" i="4"/>
  <c r="J287" i="4"/>
  <c r="BK272" i="4"/>
  <c r="J260" i="4"/>
  <c r="J248" i="4"/>
  <c r="BK236" i="4"/>
  <c r="BK229" i="4"/>
  <c r="BK217" i="4"/>
  <c r="BK206" i="4"/>
  <c r="J192" i="4"/>
  <c r="J180" i="4"/>
  <c r="BK161" i="4"/>
  <c r="J155" i="4"/>
  <c r="BK143" i="4"/>
  <c r="J134" i="4"/>
  <c r="J105" i="4"/>
  <c r="J96" i="4"/>
  <c r="BK91" i="4"/>
  <c r="J282" i="4"/>
  <c r="J271" i="4"/>
  <c r="BK265" i="4"/>
  <c r="BK257" i="4"/>
  <c r="BK239" i="4"/>
  <c r="BK230" i="4"/>
  <c r="J217" i="4"/>
  <c r="J209" i="4"/>
  <c r="BK198" i="4"/>
  <c r="BK186" i="4"/>
  <c r="BK180" i="4"/>
  <c r="J164" i="4"/>
  <c r="BK153" i="4"/>
  <c r="BK141" i="4"/>
  <c r="J132" i="4"/>
  <c r="BK125" i="4"/>
  <c r="BK118" i="4"/>
  <c r="BK105" i="4"/>
  <c r="J91" i="4"/>
  <c r="BK287" i="4"/>
  <c r="BK278" i="4"/>
  <c r="J265" i="4"/>
  <c r="BK248" i="4"/>
  <c r="J239" i="4"/>
  <c r="J224" i="4"/>
  <c r="BK208" i="4"/>
  <c r="BK190" i="4"/>
  <c r="BK170" i="4"/>
  <c r="J146" i="4"/>
  <c r="BK137" i="4"/>
  <c r="BK124" i="4"/>
  <c r="J111" i="4"/>
  <c r="BK96" i="4"/>
  <c r="BK90" i="4"/>
  <c r="J173" i="5"/>
  <c r="BK150" i="5"/>
  <c r="BK128" i="5"/>
  <c r="J112" i="5"/>
  <c r="BK99" i="5"/>
  <c r="J164" i="5"/>
  <c r="J144" i="5"/>
  <c r="J118" i="5"/>
  <c r="BK91" i="5"/>
  <c r="BK173" i="5"/>
  <c r="J153" i="5"/>
  <c r="J135" i="5"/>
  <c r="J110" i="5"/>
  <c r="J91" i="5"/>
  <c r="BK175" i="5"/>
  <c r="BK158" i="5"/>
  <c r="BK141" i="5"/>
  <c r="J120" i="5"/>
  <c r="BK110" i="5"/>
  <c r="J93" i="5"/>
  <c r="BK91" i="6"/>
  <c r="J97" i="6"/>
  <c r="BK97" i="6"/>
  <c r="J86" i="6"/>
  <c r="BK1009" i="2"/>
  <c r="J1001" i="2"/>
  <c r="BK970" i="2"/>
  <c r="BK965" i="2"/>
  <c r="J945" i="2"/>
  <c r="BK912" i="2"/>
  <c r="J900" i="2"/>
  <c r="BK845" i="2"/>
  <c r="J824" i="2"/>
  <c r="J814" i="2"/>
  <c r="J787" i="2"/>
  <c r="J770" i="2"/>
  <c r="J739" i="2"/>
  <c r="BK716" i="2"/>
  <c r="BK703" i="2"/>
  <c r="J694" i="2"/>
  <c r="BK678" i="2"/>
  <c r="BK661" i="2"/>
  <c r="BK644" i="2"/>
  <c r="J629" i="2"/>
  <c r="J616" i="2"/>
  <c r="J590" i="2"/>
  <c r="BK573" i="2"/>
  <c r="J559" i="2"/>
  <c r="BK517" i="2"/>
  <c r="J488" i="2"/>
  <c r="J469" i="2"/>
  <c r="BK459" i="2"/>
  <c r="J448" i="2"/>
  <c r="BK437" i="2"/>
  <c r="BK426" i="2"/>
  <c r="J414" i="2"/>
  <c r="BK383" i="2"/>
  <c r="J371" i="2"/>
  <c r="BK362" i="2"/>
  <c r="J353" i="2"/>
  <c r="J340" i="2"/>
  <c r="BK307" i="2"/>
  <c r="BK287" i="2"/>
  <c r="BK253" i="2"/>
  <c r="J218" i="2"/>
  <c r="J199" i="2"/>
  <c r="J177" i="2"/>
  <c r="J152" i="2"/>
  <c r="J129" i="2"/>
  <c r="J1032" i="2"/>
  <c r="J1024" i="2"/>
  <c r="J975" i="2"/>
  <c r="BK963" i="2"/>
  <c r="BK926" i="2"/>
  <c r="BK891" i="2"/>
  <c r="J856" i="2"/>
  <c r="J835" i="2"/>
  <c r="BK795" i="2"/>
  <c r="BK778" i="2"/>
  <c r="BK747" i="2"/>
  <c r="J728" i="2"/>
  <c r="J716" i="2"/>
  <c r="BK707" i="2"/>
  <c r="J685" i="2"/>
  <c r="J657" i="2"/>
  <c r="J636" i="2"/>
  <c r="BK610" i="2"/>
  <c r="BK580" i="2"/>
  <c r="J568" i="2"/>
  <c r="BK526" i="2"/>
  <c r="J500" i="2"/>
  <c r="BK488" i="2"/>
  <c r="J464" i="2"/>
  <c r="J452" i="2"/>
  <c r="J441" i="2"/>
  <c r="J430" i="2"/>
  <c r="J418" i="2"/>
  <c r="BK402" i="2"/>
  <c r="J362" i="2"/>
  <c r="BK342" i="2"/>
  <c r="BK327" i="2"/>
  <c r="J301" i="2"/>
  <c r="BK264" i="2"/>
  <c r="BK239" i="2"/>
  <c r="BK222" i="2"/>
  <c r="J212" i="2"/>
  <c r="J179" i="2"/>
  <c r="BK161" i="2"/>
  <c r="BK129" i="2"/>
  <c r="J115" i="2"/>
  <c r="J1054" i="2"/>
  <c r="J1045" i="2"/>
  <c r="BK1032" i="2"/>
  <c r="J1027" i="2"/>
  <c r="BK997" i="2"/>
  <c r="BK938" i="2"/>
  <c r="BK903" i="2"/>
  <c r="J885" i="2"/>
  <c r="J872" i="2"/>
  <c r="BK826" i="2"/>
  <c r="J808" i="2"/>
  <c r="J785" i="2"/>
  <c r="J747" i="2"/>
  <c r="BK728" i="2"/>
  <c r="J707" i="2"/>
  <c r="J699" i="2"/>
  <c r="BK685" i="2"/>
  <c r="J668" i="2"/>
  <c r="BK660" i="2"/>
  <c r="J648" i="2"/>
  <c r="J638" i="2"/>
  <c r="BK624" i="2"/>
  <c r="BK608" i="2"/>
  <c r="J599" i="2"/>
  <c r="J565" i="2"/>
  <c r="J544" i="2"/>
  <c r="J526" i="2"/>
  <c r="J506" i="2"/>
  <c r="J477" i="2"/>
  <c r="BK464" i="2"/>
  <c r="BK443" i="2"/>
  <c r="BK428" i="2"/>
  <c r="J400" i="2"/>
  <c r="BK386" i="2"/>
  <c r="BK379" i="2"/>
  <c r="BK373" i="2"/>
  <c r="J365" i="2"/>
  <c r="BK321" i="2"/>
  <c r="J307" i="2"/>
  <c r="BK261" i="2"/>
  <c r="J239" i="2"/>
  <c r="BK215" i="2"/>
  <c r="J202" i="2"/>
  <c r="J170" i="2"/>
  <c r="BK135" i="2"/>
  <c r="BK118" i="2"/>
  <c r="BK1015" i="2"/>
  <c r="BK1001" i="2"/>
  <c r="J986" i="2"/>
  <c r="BK973" i="2"/>
  <c r="BK942" i="2"/>
  <c r="J878" i="2"/>
  <c r="BK864" i="2"/>
  <c r="J826" i="2"/>
  <c r="J816" i="2"/>
  <c r="J797" i="2"/>
  <c r="J778" i="2"/>
  <c r="BK759" i="2"/>
  <c r="J726" i="2"/>
  <c r="BK699" i="2"/>
  <c r="BK686" i="2"/>
  <c r="BK673" i="2"/>
  <c r="BK653" i="2"/>
  <c r="J627" i="2"/>
  <c r="BK614" i="2"/>
  <c r="J598" i="2"/>
  <c r="BK565" i="2"/>
  <c r="BK539" i="2"/>
  <c r="BK506" i="2"/>
  <c r="J494" i="2"/>
  <c r="BK477" i="2"/>
  <c r="J398" i="2"/>
  <c r="J390" i="2"/>
  <c r="J379" i="2"/>
  <c r="BK356" i="2"/>
  <c r="J338" i="2"/>
  <c r="J314" i="2"/>
  <c r="BK296" i="2"/>
  <c r="J287" i="2"/>
  <c r="J222" i="2"/>
  <c r="BK202" i="2"/>
  <c r="J158" i="2"/>
  <c r="BK140" i="2"/>
  <c r="J190" i="3"/>
  <c r="J178" i="3"/>
  <c r="BK172" i="3"/>
  <c r="BK163" i="3"/>
  <c r="BK131" i="3"/>
  <c r="J120" i="3"/>
  <c r="BK104" i="3"/>
  <c r="BK92" i="3"/>
  <c r="BK186" i="3"/>
  <c r="J176" i="3"/>
  <c r="BK167" i="3"/>
  <c r="BK148" i="3"/>
  <c r="BK135" i="3"/>
  <c r="J118" i="3"/>
  <c r="J102" i="3"/>
  <c r="J154" i="3"/>
  <c r="J140" i="3"/>
  <c r="BK133" i="3"/>
  <c r="BK112" i="3"/>
  <c r="BK99" i="3"/>
  <c r="BK158" i="3"/>
  <c r="J152" i="3"/>
  <c r="BK142" i="3"/>
  <c r="BK118" i="3"/>
  <c r="BK97" i="3"/>
  <c r="J285" i="4"/>
  <c r="J278" i="4"/>
  <c r="BK268" i="4"/>
  <c r="J256" i="4"/>
  <c r="BK235" i="4"/>
  <c r="J212" i="4"/>
  <c r="J202" i="4"/>
  <c r="J170" i="4"/>
  <c r="BK162" i="4"/>
  <c r="BK152" i="4"/>
  <c r="J144" i="4"/>
  <c r="J129" i="4"/>
  <c r="BK115" i="4"/>
  <c r="J108" i="4"/>
  <c r="BK99" i="4"/>
  <c r="J293" i="4"/>
  <c r="J283" i="4"/>
  <c r="BK266" i="4"/>
  <c r="BK251" i="4"/>
  <c r="BK241" i="4"/>
  <c r="BK232" i="4"/>
  <c r="BK224" i="4"/>
  <c r="BK209" i="4"/>
  <c r="J198" i="4"/>
  <c r="J186" i="4"/>
  <c r="J176" i="4"/>
  <c r="BK156" i="4"/>
  <c r="BK144" i="4"/>
  <c r="BK135" i="4"/>
  <c r="BK132" i="4"/>
  <c r="BK104" i="4"/>
  <c r="BK95" i="4"/>
  <c r="BK290" i="4"/>
  <c r="J276" i="4"/>
  <c r="BK270" i="4"/>
  <c r="BK261" i="4"/>
  <c r="BK256" i="4"/>
  <c r="J236" i="4"/>
  <c r="J223" i="4"/>
  <c r="BK218" i="4"/>
  <c r="J211" i="4"/>
  <c r="J200" i="4"/>
  <c r="J188" i="4"/>
  <c r="BK176" i="4"/>
  <c r="J162" i="4"/>
  <c r="J152" i="4"/>
  <c r="J135" i="4"/>
  <c r="BK129" i="4"/>
  <c r="J124" i="4"/>
  <c r="BK114" i="4"/>
  <c r="J98" i="4"/>
  <c r="BK88" i="4"/>
  <c r="J281" i="4"/>
  <c r="BK267" i="4"/>
  <c r="J254" i="4"/>
  <c r="BK242" i="4"/>
  <c r="J228" i="4"/>
  <c r="BK215" i="4"/>
  <c r="BK203" i="4"/>
  <c r="J178" i="4"/>
  <c r="BK164" i="4"/>
  <c r="BK149" i="4"/>
  <c r="J128" i="4"/>
  <c r="J121" i="4"/>
  <c r="BK107" i="4"/>
  <c r="J95" i="4"/>
  <c r="BK186" i="5"/>
  <c r="J171" i="5"/>
  <c r="BK153" i="5"/>
  <c r="BK135" i="5"/>
  <c r="J122" i="5"/>
  <c r="BK178" i="5"/>
  <c r="J159" i="5"/>
  <c r="BK133" i="5"/>
  <c r="BK107" i="5"/>
  <c r="J175" i="5"/>
  <c r="BK161" i="5"/>
  <c r="BK144" i="5"/>
  <c r="J133" i="5"/>
  <c r="J115" i="5"/>
  <c r="J183" i="5"/>
  <c r="BK164" i="5"/>
  <c r="BK155" i="5"/>
  <c r="J124" i="5"/>
  <c r="BK115" i="5"/>
  <c r="J107" i="5"/>
  <c r="BK1054" i="2"/>
  <c r="J1006" i="2"/>
  <c r="J995" i="2"/>
  <c r="J950" i="2"/>
  <c r="BK936" i="2"/>
  <c r="J905" i="2"/>
  <c r="J864" i="2"/>
  <c r="J833" i="2"/>
  <c r="BK819" i="2"/>
  <c r="J791" i="2"/>
  <c r="BK773" i="2"/>
  <c r="BK742" i="2"/>
  <c r="BK730" i="2"/>
  <c r="BK711" i="2"/>
  <c r="J698" i="2"/>
  <c r="BK690" i="2"/>
  <c r="BK668" i="2"/>
  <c r="J646" i="2"/>
  <c r="J633" i="2"/>
  <c r="BK618" i="2"/>
  <c r="BK592" i="2"/>
  <c r="J575" i="2"/>
  <c r="BK562" i="2"/>
  <c r="BK518" i="2"/>
  <c r="J490" i="2"/>
  <c r="J461" i="2"/>
  <c r="J450" i="2"/>
  <c r="BK434" i="2"/>
  <c r="J421" i="2"/>
  <c r="J408" i="2"/>
  <c r="BK398" i="2"/>
  <c r="J369" i="2"/>
  <c r="BK360" i="2"/>
  <c r="J351" i="2"/>
  <c r="BK338" i="2"/>
  <c r="BK301" i="2"/>
  <c r="BK250" i="2"/>
  <c r="J231" i="2"/>
  <c r="J206" i="2"/>
  <c r="BK170" i="2"/>
  <c r="J146" i="2"/>
  <c r="BK132" i="2"/>
  <c r="BK1051" i="2"/>
  <c r="BK1027" i="2"/>
  <c r="J991" i="2"/>
  <c r="BK978" i="2"/>
  <c r="J960" i="2"/>
  <c r="BK905" i="2"/>
  <c r="BK867" i="2"/>
  <c r="BK837" i="2"/>
  <c r="BK797" i="2"/>
  <c r="J783" i="2"/>
  <c r="BK757" i="2"/>
  <c r="J730" i="2"/>
  <c r="BK718" i="2"/>
  <c r="J706" i="2"/>
  <c r="BK682" i="2"/>
  <c r="J653" i="2"/>
  <c r="BK633" i="2"/>
  <c r="J618" i="2"/>
  <c r="BK590" i="2"/>
  <c r="J562" i="2"/>
  <c r="BK521" i="2"/>
  <c r="J492" i="2"/>
  <c r="BK469" i="2"/>
  <c r="BK461" i="2"/>
  <c r="BK450" i="2"/>
  <c r="J437" i="2"/>
  <c r="J426" i="2"/>
  <c r="BK411" i="2"/>
  <c r="J386" i="2"/>
  <c r="BK344" i="2"/>
  <c r="J335" i="2"/>
  <c r="BK314" i="2"/>
  <c r="BK282" i="2"/>
  <c r="BK244" i="2"/>
  <c r="BK228" i="2"/>
  <c r="BK214" i="2"/>
  <c r="BK207" i="2"/>
  <c r="BK164" i="2"/>
  <c r="J124" i="2"/>
  <c r="AS54" i="1"/>
  <c r="BK950" i="2"/>
  <c r="BK910" i="2"/>
  <c r="BK883" i="2"/>
  <c r="BK856" i="2"/>
  <c r="BK816" i="2"/>
  <c r="J806" i="2"/>
  <c r="J793" i="2"/>
  <c r="J765" i="2"/>
  <c r="J718" i="2"/>
  <c r="J703" i="2"/>
  <c r="J689" i="2"/>
  <c r="J679" i="2"/>
  <c r="BK665" i="2"/>
  <c r="BK657" i="2"/>
  <c r="BK642" i="2"/>
  <c r="BK629" i="2"/>
  <c r="J614" i="2"/>
  <c r="BK604" i="2"/>
  <c r="BK587" i="2"/>
  <c r="BK559" i="2"/>
  <c r="J539" i="2"/>
  <c r="J518" i="2"/>
  <c r="BK516" i="2"/>
  <c r="BK497" i="2"/>
  <c r="BK470" i="2"/>
  <c r="J457" i="2"/>
  <c r="BK439" i="2"/>
  <c r="BK424" i="2"/>
  <c r="J392" i="2"/>
  <c r="J383" i="2"/>
  <c r="J377" i="2"/>
  <c r="BK371" i="2"/>
  <c r="J327" i="2"/>
  <c r="BK310" i="2"/>
  <c r="J264" i="2"/>
  <c r="J244" i="2"/>
  <c r="J228" i="2"/>
  <c r="BK206" i="2"/>
  <c r="BK179" i="2"/>
  <c r="J161" i="2"/>
  <c r="BK126" i="2"/>
  <c r="BK120" i="2"/>
  <c r="BK1024" i="2"/>
  <c r="J1003" i="2"/>
  <c r="J978" i="2"/>
  <c r="J970" i="2"/>
  <c r="BK885" i="2"/>
  <c r="J869" i="2"/>
  <c r="J845" i="2"/>
  <c r="BK824" i="2"/>
  <c r="BK814" i="2"/>
  <c r="BK799" i="2"/>
  <c r="J789" i="2"/>
  <c r="BK765" i="2"/>
  <c r="J742" i="2"/>
  <c r="J714" i="2"/>
  <c r="BK698" i="2"/>
  <c r="J678" i="2"/>
  <c r="BK666" i="2"/>
  <c r="J650" i="2"/>
  <c r="J640" i="2"/>
  <c r="J611" i="2"/>
  <c r="BK575" i="2"/>
  <c r="J547" i="2"/>
  <c r="J523" i="2"/>
  <c r="BK500" i="2"/>
  <c r="J483" i="2"/>
  <c r="J406" i="2"/>
  <c r="BK400" i="2"/>
  <c r="BK392" i="2"/>
  <c r="J367" i="2"/>
  <c r="J347" i="2"/>
  <c r="BK335" i="2"/>
  <c r="BK316" i="2"/>
  <c r="BK299" i="2"/>
  <c r="BK290" i="2"/>
  <c r="BK238" i="2"/>
  <c r="J209" i="2"/>
  <c r="J173" i="2"/>
  <c r="BK146" i="2"/>
  <c r="J120" i="2"/>
  <c r="J182" i="3"/>
  <c r="BK176" i="3"/>
  <c r="J167" i="3"/>
  <c r="BK146" i="3"/>
  <c r="BK125" i="3"/>
  <c r="BK111" i="3"/>
  <c r="J97" i="3"/>
  <c r="J90" i="3"/>
  <c r="BK178" i="3"/>
  <c r="J172" i="3"/>
  <c r="BK152" i="3"/>
  <c r="J136" i="3"/>
  <c r="J125" i="3"/>
  <c r="J111" i="3"/>
  <c r="J99" i="3"/>
  <c r="J148" i="3"/>
  <c r="J135" i="3"/>
  <c r="J127" i="3"/>
  <c r="J107" i="3"/>
  <c r="BK160" i="3"/>
  <c r="J156" i="3"/>
  <c r="J144" i="3"/>
  <c r="BK122" i="3"/>
  <c r="J104" i="3"/>
  <c r="BK90" i="3"/>
  <c r="BK281" i="4"/>
  <c r="BK276" i="4"/>
  <c r="J267" i="4"/>
  <c r="J251" i="4"/>
  <c r="J242" i="4"/>
  <c r="BK223" i="4"/>
  <c r="J206" i="4"/>
  <c r="BK184" i="4"/>
  <c r="J168" i="4"/>
  <c r="J153" i="4"/>
  <c r="BK140" i="4"/>
  <c r="J126" i="4"/>
  <c r="J114" i="4"/>
  <c r="J107" i="4"/>
  <c r="J87" i="4"/>
  <c r="J290" i="4"/>
  <c r="J270" i="4"/>
  <c r="BK253" i="4"/>
  <c r="BK247" i="4"/>
  <c r="J235" i="4"/>
  <c r="J230" i="4"/>
  <c r="BK220" i="4"/>
  <c r="J208" i="4"/>
  <c r="BK196" i="4"/>
  <c r="BK188" i="4"/>
  <c r="BK178" i="4"/>
  <c r="J159" i="4"/>
  <c r="J149" i="4"/>
  <c r="J141" i="4"/>
  <c r="J110" i="4"/>
  <c r="BK102" i="4"/>
  <c r="BK94" i="4"/>
  <c r="BK283" i="4"/>
  <c r="BK274" i="4"/>
  <c r="J268" i="4"/>
  <c r="BK260" i="4"/>
  <c r="J247" i="4"/>
  <c r="J232" i="4"/>
  <c r="J221" i="4"/>
  <c r="J215" i="4"/>
  <c r="J205" i="4"/>
  <c r="J194" i="4"/>
  <c r="BK182" i="4"/>
  <c r="BK166" i="4"/>
  <c r="BK159" i="4"/>
  <c r="BK147" i="4"/>
  <c r="BK134" i="4"/>
  <c r="BK128" i="4"/>
  <c r="J115" i="4"/>
  <c r="J99" i="4"/>
  <c r="BK85" i="4"/>
  <c r="BK280" i="4"/>
  <c r="J266" i="4"/>
  <c r="J253" i="4"/>
  <c r="J241" i="4"/>
  <c r="BK227" i="4"/>
  <c r="J214" i="4"/>
  <c r="J196" i="4"/>
  <c r="J172" i="4"/>
  <c r="J156" i="4"/>
  <c r="J143" i="4"/>
  <c r="J125" i="4"/>
  <c r="J117" i="4"/>
  <c r="BK101" i="4"/>
  <c r="J94" i="4"/>
  <c r="BK183" i="5"/>
  <c r="BK169" i="5"/>
  <c r="J148" i="5"/>
  <c r="J126" i="5"/>
  <c r="J104" i="5"/>
  <c r="J96" i="5"/>
  <c r="J161" i="5"/>
  <c r="BK148" i="5"/>
  <c r="J128" i="5"/>
  <c r="J186" i="5"/>
  <c r="J169" i="5"/>
  <c r="J155" i="5"/>
  <c r="BK138" i="5"/>
  <c r="BK120" i="5"/>
  <c r="J102" i="5"/>
  <c r="BK171" i="5"/>
  <c r="BK156" i="5"/>
  <c r="BK126" i="5"/>
  <c r="BK118" i="5"/>
  <c r="BK104" i="5"/>
  <c r="J93" i="6"/>
  <c r="BK100" i="6"/>
  <c r="J91" i="6"/>
  <c r="J100" i="6"/>
  <c r="BK89" i="6"/>
  <c r="J1034" i="2"/>
  <c r="BK1003" i="2"/>
  <c r="BK993" i="2"/>
  <c r="BK960" i="2"/>
  <c r="J942" i="2"/>
  <c r="J907" i="2"/>
  <c r="BK894" i="2"/>
  <c r="J837" i="2"/>
  <c r="BK822" i="2"/>
  <c r="BK806" i="2"/>
  <c r="BK783" i="2"/>
  <c r="BK745" i="2"/>
  <c r="BK736" i="2"/>
  <c r="J721" i="2"/>
  <c r="J710" i="2"/>
  <c r="BK695" i="2"/>
  <c r="J673" i="2"/>
  <c r="BK654" i="2"/>
  <c r="BK636" i="2"/>
  <c r="J624" i="2"/>
  <c r="J606" i="2"/>
  <c r="J585" i="2"/>
  <c r="BK568" i="2"/>
  <c r="J521" i="2"/>
  <c r="J508" i="2"/>
  <c r="J470" i="2"/>
  <c r="J466" i="2"/>
  <c r="J455" i="2"/>
  <c r="BK441" i="2"/>
  <c r="J424" i="2"/>
  <c r="J411" i="2"/>
  <c r="J404" i="2"/>
  <c r="BK375" i="2"/>
  <c r="BK365" i="2"/>
  <c r="BK358" i="2"/>
  <c r="J349" i="2"/>
  <c r="BK304" i="2"/>
  <c r="J290" i="2"/>
  <c r="BK270" i="2"/>
  <c r="BK234" i="2"/>
  <c r="J207" i="2"/>
  <c r="J186" i="2"/>
  <c r="BK168" i="2"/>
  <c r="BK137" i="2"/>
  <c r="J118" i="2"/>
  <c r="BK1040" i="2"/>
  <c r="J993" i="2"/>
  <c r="BK986" i="2"/>
  <c r="J965" i="2"/>
  <c r="J948" i="2"/>
  <c r="J910" i="2"/>
  <c r="BK869" i="2"/>
  <c r="J843" i="2"/>
  <c r="J799" i="2"/>
  <c r="BK787" i="2"/>
  <c r="J759" i="2"/>
  <c r="J736" i="2"/>
  <c r="BK721" i="2"/>
  <c r="BK708" i="2"/>
  <c r="J690" i="2"/>
  <c r="BK662" i="2"/>
  <c r="BK646" i="2"/>
  <c r="BK620" i="2"/>
  <c r="J608" i="2"/>
  <c r="J573" i="2"/>
  <c r="BK547" i="2"/>
  <c r="J516" i="2"/>
  <c r="BK490" i="2"/>
  <c r="BK466" i="2"/>
  <c r="BK455" i="2"/>
  <c r="J443" i="2"/>
  <c r="J432" i="2"/>
  <c r="BK421" i="2"/>
  <c r="BK408" i="2"/>
  <c r="BK394" i="2"/>
  <c r="BK351" i="2"/>
  <c r="BK340" i="2"/>
  <c r="J324" i="2"/>
  <c r="J296" i="2"/>
  <c r="J256" i="2"/>
  <c r="J238" i="2"/>
  <c r="BK220" i="2"/>
  <c r="BK209" i="2"/>
  <c r="BK177" i="2"/>
  <c r="J140" i="2"/>
  <c r="J126" i="2"/>
  <c r="J110" i="2"/>
  <c r="J1051" i="2"/>
  <c r="BK1045" i="2"/>
  <c r="J1042" i="2"/>
  <c r="BK1013" i="2"/>
  <c r="J984" i="2"/>
  <c r="J936" i="2"/>
  <c r="BK907" i="2"/>
  <c r="J891" i="2"/>
  <c r="BK878" i="2"/>
  <c r="BK833" i="2"/>
  <c r="J812" i="2"/>
  <c r="J801" i="2"/>
  <c r="BK770" i="2"/>
  <c r="BK726" i="2"/>
  <c r="BK706" i="2"/>
  <c r="J691" i="2"/>
  <c r="J682" i="2"/>
  <c r="J666" i="2"/>
  <c r="J661" i="2"/>
  <c r="BK650" i="2"/>
  <c r="J631" i="2"/>
  <c r="BK616" i="2"/>
  <c r="BK606" i="2"/>
  <c r="BK598" i="2"/>
  <c r="BK577" i="2"/>
  <c r="J556" i="2"/>
  <c r="J534" i="2"/>
  <c r="J517" i="2"/>
  <c r="J503" i="2"/>
  <c r="J474" i="2"/>
  <c r="J459" i="2"/>
  <c r="J445" i="2"/>
  <c r="J434" i="2"/>
  <c r="BK414" i="2"/>
  <c r="BK388" i="2"/>
  <c r="BK381" i="2"/>
  <c r="J375" i="2"/>
  <c r="BK369" i="2"/>
  <c r="BK324" i="2"/>
  <c r="J270" i="2"/>
  <c r="J253" i="2"/>
  <c r="BK231" i="2"/>
  <c r="J214" i="2"/>
  <c r="BK197" i="2"/>
  <c r="BK173" i="2"/>
  <c r="BK143" i="2"/>
  <c r="BK122" i="2"/>
  <c r="BK1034" i="2"/>
  <c r="J1009" i="2"/>
  <c r="BK988" i="2"/>
  <c r="BK975" i="2"/>
  <c r="J963" i="2"/>
  <c r="J883" i="2"/>
  <c r="J867" i="2"/>
  <c r="J828" i="2"/>
  <c r="J819" i="2"/>
  <c r="BK801" i="2"/>
  <c r="BK791" i="2"/>
  <c r="J773" i="2"/>
  <c r="BK733" i="2"/>
  <c r="J711" i="2"/>
  <c r="BK689" i="2"/>
  <c r="BK676" i="2"/>
  <c r="J656" i="2"/>
  <c r="J644" i="2"/>
  <c r="BK622" i="2"/>
  <c r="BK599" i="2"/>
  <c r="J580" i="2"/>
  <c r="J553" i="2"/>
  <c r="BK534" i="2"/>
  <c r="BK511" i="2"/>
  <c r="J497" i="2"/>
  <c r="BK474" i="2"/>
  <c r="J402" i="2"/>
  <c r="J394" i="2"/>
  <c r="J381" i="2"/>
  <c r="J360" i="2"/>
  <c r="J344" i="2"/>
  <c r="BK331" i="2"/>
  <c r="J310" i="2"/>
  <c r="J293" i="2"/>
  <c r="BK256" i="2"/>
  <c r="BK212" i="2"/>
  <c r="BK199" i="2"/>
  <c r="BK152" i="2"/>
  <c r="J137" i="2"/>
  <c r="J186" i="3"/>
  <c r="J169" i="3"/>
  <c r="J162" i="3"/>
  <c r="BK127" i="3"/>
  <c r="J116" i="3"/>
  <c r="BK96" i="3"/>
  <c r="BK190" i="3"/>
  <c r="BK179" i="3"/>
  <c r="BK169" i="3"/>
  <c r="J163" i="3"/>
  <c r="J142" i="3"/>
  <c r="BK129" i="3"/>
  <c r="J112" i="3"/>
  <c r="BK162" i="3"/>
  <c r="BK150" i="3"/>
  <c r="BK136" i="3"/>
  <c r="J129" i="3"/>
  <c r="BK114" i="3"/>
  <c r="J92" i="3"/>
  <c r="J158" i="3"/>
  <c r="J150" i="3"/>
  <c r="BK140" i="3"/>
  <c r="J114" i="3"/>
  <c r="J96" i="3"/>
  <c r="BK284" i="4"/>
  <c r="J272" i="4"/>
  <c r="J257" i="4"/>
  <c r="BK245" i="4"/>
  <c r="BK233" i="4"/>
  <c r="J218" i="4"/>
  <c r="J203" i="4"/>
  <c r="BK172" i="4"/>
  <c r="J166" i="4"/>
  <c r="BK146" i="4"/>
  <c r="BK138" i="4"/>
  <c r="BK120" i="4"/>
  <c r="BK110" i="4"/>
  <c r="J101" i="4"/>
  <c r="J85" i="4"/>
  <c r="J284" i="4"/>
  <c r="BK271" i="4"/>
  <c r="BK252" i="4"/>
  <c r="J245" i="4"/>
  <c r="J233" i="4"/>
  <c r="BK228" i="4"/>
  <c r="BK212" i="4"/>
  <c r="BK205" i="4"/>
  <c r="BK194" i="4"/>
  <c r="J182" i="4"/>
  <c r="BK168" i="4"/>
  <c r="BK158" i="4"/>
  <c r="J147" i="4"/>
  <c r="J140" i="4"/>
  <c r="J118" i="4"/>
  <c r="BK98" i="4"/>
  <c r="BK87" i="4"/>
  <c r="J280" i="4"/>
  <c r="BK273" i="4"/>
  <c r="BK262" i="4"/>
  <c r="BK254" i="4"/>
  <c r="BK238" i="4"/>
  <c r="J229" i="4"/>
  <c r="J220" i="4"/>
  <c r="BK214" i="4"/>
  <c r="BK202" i="4"/>
  <c r="BK192" i="4"/>
  <c r="J184" i="4"/>
  <c r="BK174" i="4"/>
  <c r="J161" i="4"/>
  <c r="BK150" i="4"/>
  <c r="J137" i="4"/>
  <c r="BK131" i="4"/>
  <c r="BK121" i="4"/>
  <c r="BK108" i="4"/>
  <c r="J90" i="4"/>
  <c r="BK285" i="4"/>
  <c r="J274" i="4"/>
  <c r="J261" i="4"/>
  <c r="J244" i="4"/>
  <c r="J238" i="4"/>
  <c r="BK221" i="4"/>
  <c r="BK200" i="4"/>
  <c r="J174" i="4"/>
  <c r="BK155" i="4"/>
  <c r="J138" i="4"/>
  <c r="BK126" i="4"/>
  <c r="J120" i="4"/>
  <c r="J102" i="4"/>
  <c r="J88" i="4"/>
  <c r="BK181" i="5"/>
  <c r="BK166" i="5"/>
  <c r="J138" i="5"/>
  <c r="BK124" i="5"/>
  <c r="BK102" i="5"/>
  <c r="J166" i="5"/>
  <c r="J158" i="5"/>
  <c r="J131" i="5"/>
  <c r="J99" i="5"/>
  <c r="J178" i="5"/>
  <c r="J156" i="5"/>
  <c r="J141" i="5"/>
  <c r="BK131" i="5"/>
  <c r="BK93" i="5"/>
  <c r="J181" i="5"/>
  <c r="BK159" i="5"/>
  <c r="J150" i="5"/>
  <c r="BK122" i="5"/>
  <c r="BK112" i="5"/>
  <c r="BK96" i="5"/>
  <c r="BK92" i="6"/>
  <c r="BK86" i="6"/>
  <c r="BK93" i="6"/>
  <c r="J89" i="6"/>
  <c r="J92" i="6"/>
  <c r="BK109" i="2" l="1"/>
  <c r="J109" i="2" s="1"/>
  <c r="J61" i="2" s="1"/>
  <c r="BK167" i="2"/>
  <c r="J167" i="2" s="1"/>
  <c r="J62" i="2" s="1"/>
  <c r="T221" i="2"/>
  <c r="T313" i="2"/>
  <c r="R334" i="2"/>
  <c r="T346" i="2"/>
  <c r="T385" i="2"/>
  <c r="R410" i="2"/>
  <c r="R447" i="2"/>
  <c r="P454" i="2"/>
  <c r="T463" i="2"/>
  <c r="R476" i="2"/>
  <c r="R502" i="2"/>
  <c r="BK510" i="2"/>
  <c r="J510" i="2"/>
  <c r="J76" i="2"/>
  <c r="P525" i="2"/>
  <c r="R579" i="2"/>
  <c r="BK675" i="2"/>
  <c r="J675" i="2" s="1"/>
  <c r="J79" i="2" s="1"/>
  <c r="T713" i="2"/>
  <c r="BK777" i="2"/>
  <c r="J777" i="2" s="1"/>
  <c r="J81" i="2" s="1"/>
  <c r="T818" i="2"/>
  <c r="T871" i="2"/>
  <c r="R909" i="2"/>
  <c r="BK962" i="2"/>
  <c r="J962" i="2"/>
  <c r="J85" i="2"/>
  <c r="T1012" i="2"/>
  <c r="P1044" i="2"/>
  <c r="R89" i="3"/>
  <c r="T124" i="3"/>
  <c r="R166" i="3"/>
  <c r="R175" i="3"/>
  <c r="R84" i="4"/>
  <c r="R83" i="4" s="1"/>
  <c r="R82" i="4" s="1"/>
  <c r="R289" i="4"/>
  <c r="BK90" i="5"/>
  <c r="J90" i="5" s="1"/>
  <c r="J61" i="5" s="1"/>
  <c r="R130" i="5"/>
  <c r="P109" i="2"/>
  <c r="T167" i="2"/>
  <c r="P221" i="2"/>
  <c r="BK313" i="2"/>
  <c r="J313" i="2"/>
  <c r="J64" i="2" s="1"/>
  <c r="T334" i="2"/>
  <c r="P346" i="2"/>
  <c r="R385" i="2"/>
  <c r="P410" i="2"/>
  <c r="BK447" i="2"/>
  <c r="J447" i="2" s="1"/>
  <c r="J71" i="2" s="1"/>
  <c r="BK454" i="2"/>
  <c r="J454" i="2" s="1"/>
  <c r="J72" i="2" s="1"/>
  <c r="BK463" i="2"/>
  <c r="J463" i="2" s="1"/>
  <c r="J73" i="2" s="1"/>
  <c r="T476" i="2"/>
  <c r="T502" i="2"/>
  <c r="P510" i="2"/>
  <c r="BK525" i="2"/>
  <c r="J525" i="2" s="1"/>
  <c r="J77" i="2" s="1"/>
  <c r="T579" i="2"/>
  <c r="T675" i="2"/>
  <c r="BK713" i="2"/>
  <c r="J713" i="2"/>
  <c r="J80" i="2" s="1"/>
  <c r="R777" i="2"/>
  <c r="BK818" i="2"/>
  <c r="J818" i="2"/>
  <c r="J82" i="2" s="1"/>
  <c r="R871" i="2"/>
  <c r="T909" i="2"/>
  <c r="T962" i="2"/>
  <c r="BK1012" i="2"/>
  <c r="J1012" i="2" s="1"/>
  <c r="J86" i="2" s="1"/>
  <c r="BK1044" i="2"/>
  <c r="J1044" i="2" s="1"/>
  <c r="J87" i="2" s="1"/>
  <c r="BK89" i="3"/>
  <c r="J89" i="3"/>
  <c r="J61" i="3" s="1"/>
  <c r="P124" i="3"/>
  <c r="T166" i="3"/>
  <c r="P175" i="3"/>
  <c r="T84" i="4"/>
  <c r="T83" i="4" s="1"/>
  <c r="T82" i="4" s="1"/>
  <c r="T289" i="4"/>
  <c r="P90" i="5"/>
  <c r="BK130" i="5"/>
  <c r="J130" i="5" s="1"/>
  <c r="J62" i="5" s="1"/>
  <c r="P134" i="5"/>
  <c r="T134" i="5"/>
  <c r="P147" i="5"/>
  <c r="BK172" i="5"/>
  <c r="J172" i="5" s="1"/>
  <c r="J65" i="5" s="1"/>
  <c r="T172" i="5"/>
  <c r="R180" i="5"/>
  <c r="P85" i="6"/>
  <c r="P84" i="6" s="1"/>
  <c r="P83" i="6" s="1"/>
  <c r="AU59" i="1" s="1"/>
  <c r="R109" i="2"/>
  <c r="P167" i="2"/>
  <c r="BK221" i="2"/>
  <c r="J221" i="2"/>
  <c r="J63" i="2" s="1"/>
  <c r="R313" i="2"/>
  <c r="BK334" i="2"/>
  <c r="J334" i="2"/>
  <c r="J67" i="2" s="1"/>
  <c r="BK346" i="2"/>
  <c r="J346" i="2" s="1"/>
  <c r="J68" i="2" s="1"/>
  <c r="BK385" i="2"/>
  <c r="J385" i="2" s="1"/>
  <c r="J69" i="2" s="1"/>
  <c r="BK410" i="2"/>
  <c r="J410" i="2" s="1"/>
  <c r="J70" i="2" s="1"/>
  <c r="T447" i="2"/>
  <c r="T454" i="2"/>
  <c r="P463" i="2"/>
  <c r="BK476" i="2"/>
  <c r="J476" i="2" s="1"/>
  <c r="J74" i="2" s="1"/>
  <c r="P502" i="2"/>
  <c r="T510" i="2"/>
  <c r="T525" i="2"/>
  <c r="BK579" i="2"/>
  <c r="J579" i="2" s="1"/>
  <c r="J78" i="2" s="1"/>
  <c r="R675" i="2"/>
  <c r="P713" i="2"/>
  <c r="T777" i="2"/>
  <c r="R818" i="2"/>
  <c r="P871" i="2"/>
  <c r="BK909" i="2"/>
  <c r="J909" i="2" s="1"/>
  <c r="J84" i="2" s="1"/>
  <c r="R962" i="2"/>
  <c r="P1012" i="2"/>
  <c r="T1044" i="2"/>
  <c r="P89" i="3"/>
  <c r="BK124" i="3"/>
  <c r="J124" i="3"/>
  <c r="J62" i="3" s="1"/>
  <c r="BK166" i="3"/>
  <c r="J166" i="3"/>
  <c r="J63" i="3"/>
  <c r="BK175" i="3"/>
  <c r="J175" i="3" s="1"/>
  <c r="J64" i="3" s="1"/>
  <c r="BK84" i="4"/>
  <c r="J84" i="4" s="1"/>
  <c r="J61" i="4" s="1"/>
  <c r="BK289" i="4"/>
  <c r="J289" i="4"/>
  <c r="J62" i="4" s="1"/>
  <c r="R90" i="5"/>
  <c r="P130" i="5"/>
  <c r="T130" i="5"/>
  <c r="BK147" i="5"/>
  <c r="J147" i="5" s="1"/>
  <c r="J64" i="5" s="1"/>
  <c r="R147" i="5"/>
  <c r="P172" i="5"/>
  <c r="BK180" i="5"/>
  <c r="J180" i="5"/>
  <c r="J67" i="5"/>
  <c r="R85" i="6"/>
  <c r="R84" i="6" s="1"/>
  <c r="R83" i="6" s="1"/>
  <c r="T109" i="2"/>
  <c r="T108" i="2" s="1"/>
  <c r="R167" i="2"/>
  <c r="R221" i="2"/>
  <c r="P313" i="2"/>
  <c r="P334" i="2"/>
  <c r="R346" i="2"/>
  <c r="P385" i="2"/>
  <c r="T410" i="2"/>
  <c r="P447" i="2"/>
  <c r="R454" i="2"/>
  <c r="R463" i="2"/>
  <c r="P476" i="2"/>
  <c r="BK502" i="2"/>
  <c r="J502" i="2" s="1"/>
  <c r="J75" i="2" s="1"/>
  <c r="R510" i="2"/>
  <c r="R525" i="2"/>
  <c r="P579" i="2"/>
  <c r="P675" i="2"/>
  <c r="R713" i="2"/>
  <c r="P777" i="2"/>
  <c r="P818" i="2"/>
  <c r="BK871" i="2"/>
  <c r="J871" i="2"/>
  <c r="J83" i="2" s="1"/>
  <c r="P909" i="2"/>
  <c r="P962" i="2"/>
  <c r="R1012" i="2"/>
  <c r="R1044" i="2"/>
  <c r="T89" i="3"/>
  <c r="T88" i="3" s="1"/>
  <c r="T87" i="3" s="1"/>
  <c r="R124" i="3"/>
  <c r="P166" i="3"/>
  <c r="T175" i="3"/>
  <c r="P84" i="4"/>
  <c r="P83" i="4" s="1"/>
  <c r="P82" i="4" s="1"/>
  <c r="AU57" i="1" s="1"/>
  <c r="P289" i="4"/>
  <c r="T90" i="5"/>
  <c r="BK134" i="5"/>
  <c r="J134" i="5" s="1"/>
  <c r="J63" i="5" s="1"/>
  <c r="R134" i="5"/>
  <c r="T147" i="5"/>
  <c r="R172" i="5"/>
  <c r="P180" i="5"/>
  <c r="T180" i="5"/>
  <c r="BK85" i="6"/>
  <c r="J85" i="6" s="1"/>
  <c r="J61" i="6" s="1"/>
  <c r="T85" i="6"/>
  <c r="T84" i="6"/>
  <c r="T83" i="6" s="1"/>
  <c r="BK330" i="2"/>
  <c r="J330" i="2" s="1"/>
  <c r="J65" i="2" s="1"/>
  <c r="BK181" i="3"/>
  <c r="J181" i="3"/>
  <c r="J65" i="3" s="1"/>
  <c r="BK185" i="3"/>
  <c r="J185" i="3" s="1"/>
  <c r="J66" i="3" s="1"/>
  <c r="BK96" i="6"/>
  <c r="J96" i="6"/>
  <c r="J62" i="6" s="1"/>
  <c r="BK189" i="3"/>
  <c r="J189" i="3" s="1"/>
  <c r="J67" i="3" s="1"/>
  <c r="BK185" i="5"/>
  <c r="J185" i="5"/>
  <c r="J68" i="5" s="1"/>
  <c r="BK99" i="6"/>
  <c r="J99" i="6" s="1"/>
  <c r="J63" i="6" s="1"/>
  <c r="BK177" i="5"/>
  <c r="J177" i="5"/>
  <c r="J66" i="5" s="1"/>
  <c r="E48" i="6"/>
  <c r="F55" i="6"/>
  <c r="J77" i="6"/>
  <c r="J55" i="6"/>
  <c r="BE91" i="6"/>
  <c r="BE92" i="6"/>
  <c r="BE93" i="6"/>
  <c r="F54" i="6"/>
  <c r="BE86" i="6"/>
  <c r="BE100" i="6"/>
  <c r="J54" i="6"/>
  <c r="BE89" i="6"/>
  <c r="BE97" i="6"/>
  <c r="F55" i="5"/>
  <c r="J82" i="5"/>
  <c r="J85" i="5"/>
  <c r="BE99" i="5"/>
  <c r="BE128" i="5"/>
  <c r="BE133" i="5"/>
  <c r="BE135" i="5"/>
  <c r="BE144" i="5"/>
  <c r="E78" i="5"/>
  <c r="F84" i="5"/>
  <c r="BE96" i="5"/>
  <c r="BE102" i="5"/>
  <c r="BE104" i="5"/>
  <c r="BE122" i="5"/>
  <c r="BE126" i="5"/>
  <c r="BE148" i="5"/>
  <c r="BE158" i="5"/>
  <c r="BE164" i="5"/>
  <c r="BE166" i="5"/>
  <c r="BE169" i="5"/>
  <c r="BE178" i="5"/>
  <c r="BE181" i="5"/>
  <c r="BE183" i="5"/>
  <c r="BE186" i="5"/>
  <c r="J54" i="5"/>
  <c r="BE93" i="5"/>
  <c r="BE110" i="5"/>
  <c r="BE112" i="5"/>
  <c r="BE118" i="5"/>
  <c r="BE120" i="5"/>
  <c r="BE124" i="5"/>
  <c r="BE138" i="5"/>
  <c r="BE150" i="5"/>
  <c r="BE153" i="5"/>
  <c r="BE171" i="5"/>
  <c r="BE173" i="5"/>
  <c r="BE91" i="5"/>
  <c r="BE107" i="5"/>
  <c r="BE115" i="5"/>
  <c r="BE131" i="5"/>
  <c r="BE141" i="5"/>
  <c r="BE155" i="5"/>
  <c r="BE156" i="5"/>
  <c r="BE159" i="5"/>
  <c r="BE161" i="5"/>
  <c r="BE175" i="5"/>
  <c r="BK88" i="3"/>
  <c r="J88" i="3"/>
  <c r="J60" i="3" s="1"/>
  <c r="J55" i="4"/>
  <c r="J76" i="4"/>
  <c r="J78" i="4"/>
  <c r="BE85" i="4"/>
  <c r="BE98" i="4"/>
  <c r="BE104" i="4"/>
  <c r="BE108" i="4"/>
  <c r="BE117" i="4"/>
  <c r="BE128" i="4"/>
  <c r="BE131" i="4"/>
  <c r="BE140" i="4"/>
  <c r="BE146" i="4"/>
  <c r="BE150" i="4"/>
  <c r="BE152" i="4"/>
  <c r="BE158" i="4"/>
  <c r="BE161" i="4"/>
  <c r="BE166" i="4"/>
  <c r="BE180" i="4"/>
  <c r="BE182" i="4"/>
  <c r="BE184" i="4"/>
  <c r="BE192" i="4"/>
  <c r="BE205" i="4"/>
  <c r="BE209" i="4"/>
  <c r="BE211" i="4"/>
  <c r="BE217" i="4"/>
  <c r="BE218" i="4"/>
  <c r="BE223" i="4"/>
  <c r="BE229" i="4"/>
  <c r="BE232" i="4"/>
  <c r="BE233" i="4"/>
  <c r="BE235" i="4"/>
  <c r="BE245" i="4"/>
  <c r="BE251" i="4"/>
  <c r="BE256" i="4"/>
  <c r="BE262" i="4"/>
  <c r="BE268" i="4"/>
  <c r="BE271" i="4"/>
  <c r="BE272" i="4"/>
  <c r="BE274" i="4"/>
  <c r="BE282" i="4"/>
  <c r="BE283" i="4"/>
  <c r="E48" i="4"/>
  <c r="F55" i="4"/>
  <c r="BE87" i="4"/>
  <c r="BE94" i="4"/>
  <c r="BE95" i="4"/>
  <c r="BE101" i="4"/>
  <c r="BE102" i="4"/>
  <c r="BE110" i="4"/>
  <c r="BE111" i="4"/>
  <c r="BE115" i="4"/>
  <c r="BE120" i="4"/>
  <c r="BE138" i="4"/>
  <c r="BE143" i="4"/>
  <c r="BE144" i="4"/>
  <c r="BE155" i="4"/>
  <c r="BE168" i="4"/>
  <c r="BE178" i="4"/>
  <c r="BE203" i="4"/>
  <c r="BE206" i="4"/>
  <c r="BE228" i="4"/>
  <c r="BE241" i="4"/>
  <c r="BE244" i="4"/>
  <c r="BE248" i="4"/>
  <c r="BE252" i="4"/>
  <c r="BE276" i="4"/>
  <c r="BE284" i="4"/>
  <c r="BE285" i="4"/>
  <c r="F54" i="4"/>
  <c r="BE88" i="4"/>
  <c r="BE99" i="4"/>
  <c r="BE107" i="4"/>
  <c r="BE118" i="4"/>
  <c r="BE121" i="4"/>
  <c r="BE125" i="4"/>
  <c r="BE126" i="4"/>
  <c r="BE129" i="4"/>
  <c r="BE137" i="4"/>
  <c r="BE149" i="4"/>
  <c r="BE162" i="4"/>
  <c r="BE164" i="4"/>
  <c r="BE170" i="4"/>
  <c r="BE172" i="4"/>
  <c r="BE200" i="4"/>
  <c r="BE202" i="4"/>
  <c r="BE212" i="4"/>
  <c r="BE214" i="4"/>
  <c r="BE221" i="4"/>
  <c r="BE238" i="4"/>
  <c r="BE242" i="4"/>
  <c r="BE254" i="4"/>
  <c r="BE257" i="4"/>
  <c r="BE261" i="4"/>
  <c r="BE267" i="4"/>
  <c r="BE273" i="4"/>
  <c r="BE278" i="4"/>
  <c r="BE280" i="4"/>
  <c r="BE281" i="4"/>
  <c r="BE287" i="4"/>
  <c r="BE290" i="4"/>
  <c r="BE293" i="4"/>
  <c r="BE90" i="4"/>
  <c r="BE91" i="4"/>
  <c r="BE96" i="4"/>
  <c r="BE105" i="4"/>
  <c r="BE114" i="4"/>
  <c r="BE124" i="4"/>
  <c r="BE132" i="4"/>
  <c r="BE134" i="4"/>
  <c r="BE135" i="4"/>
  <c r="BE141" i="4"/>
  <c r="BE147" i="4"/>
  <c r="BE153" i="4"/>
  <c r="BE156" i="4"/>
  <c r="BE159" i="4"/>
  <c r="BE174" i="4"/>
  <c r="BE176" i="4"/>
  <c r="BE186" i="4"/>
  <c r="BE188" i="4"/>
  <c r="BE190" i="4"/>
  <c r="BE194" i="4"/>
  <c r="BE196" i="4"/>
  <c r="BE198" i="4"/>
  <c r="BE208" i="4"/>
  <c r="BE215" i="4"/>
  <c r="BE220" i="4"/>
  <c r="BE224" i="4"/>
  <c r="BE227" i="4"/>
  <c r="BE230" i="4"/>
  <c r="BE236" i="4"/>
  <c r="BE239" i="4"/>
  <c r="BE247" i="4"/>
  <c r="BE253" i="4"/>
  <c r="BE260" i="4"/>
  <c r="BE265" i="4"/>
  <c r="BE266" i="4"/>
  <c r="BE270" i="4"/>
  <c r="F54" i="3"/>
  <c r="J81" i="3"/>
  <c r="BE90" i="3"/>
  <c r="BE111" i="3"/>
  <c r="BE114" i="3"/>
  <c r="BE120" i="3"/>
  <c r="BE125" i="3"/>
  <c r="BE127" i="3"/>
  <c r="BE131" i="3"/>
  <c r="BE133" i="3"/>
  <c r="BE136" i="3"/>
  <c r="BE150" i="3"/>
  <c r="BE154" i="3"/>
  <c r="BE156" i="3"/>
  <c r="BE158" i="3"/>
  <c r="E48" i="3"/>
  <c r="J55" i="3"/>
  <c r="F84" i="3"/>
  <c r="BE96" i="3"/>
  <c r="BE97" i="3"/>
  <c r="BE104" i="3"/>
  <c r="BE107" i="3"/>
  <c r="BE122" i="3"/>
  <c r="BE129" i="3"/>
  <c r="BE142" i="3"/>
  <c r="BE146" i="3"/>
  <c r="BE148" i="3"/>
  <c r="BE152" i="3"/>
  <c r="BE160" i="3"/>
  <c r="BK108" i="2"/>
  <c r="J108" i="2" s="1"/>
  <c r="J60" i="2" s="1"/>
  <c r="BE92" i="3"/>
  <c r="BE94" i="3"/>
  <c r="BE102" i="3"/>
  <c r="BE108" i="3"/>
  <c r="BE112" i="3"/>
  <c r="BE118" i="3"/>
  <c r="BE138" i="3"/>
  <c r="BE163" i="3"/>
  <c r="BE167" i="3"/>
  <c r="BE172" i="3"/>
  <c r="BE173" i="3"/>
  <c r="BE176" i="3"/>
  <c r="BE178" i="3"/>
  <c r="J54" i="3"/>
  <c r="BE99" i="3"/>
  <c r="BE116" i="3"/>
  <c r="BE135" i="3"/>
  <c r="BE140" i="3"/>
  <c r="BE144" i="3"/>
  <c r="BE162" i="3"/>
  <c r="BE165" i="3"/>
  <c r="BE169" i="3"/>
  <c r="BE179" i="3"/>
  <c r="BE182" i="3"/>
  <c r="BE186" i="3"/>
  <c r="BE190" i="3"/>
  <c r="F54" i="2"/>
  <c r="J54" i="2"/>
  <c r="BE115" i="2"/>
  <c r="BE122" i="2"/>
  <c r="BE126" i="2"/>
  <c r="BE132" i="2"/>
  <c r="BE175" i="2"/>
  <c r="BE186" i="2"/>
  <c r="BE206" i="2"/>
  <c r="BE214" i="2"/>
  <c r="BE215" i="2"/>
  <c r="BE218" i="2"/>
  <c r="BE228" i="2"/>
  <c r="BE244" i="2"/>
  <c r="BE261" i="2"/>
  <c r="BE270" i="2"/>
  <c r="BE324" i="2"/>
  <c r="BE349" i="2"/>
  <c r="BE358" i="2"/>
  <c r="BE362" i="2"/>
  <c r="BE369" i="2"/>
  <c r="BE375" i="2"/>
  <c r="BE383" i="2"/>
  <c r="BE408" i="2"/>
  <c r="BE483" i="2"/>
  <c r="BE516" i="2"/>
  <c r="BE518" i="2"/>
  <c r="BE526" i="2"/>
  <c r="BE550" i="2"/>
  <c r="BE568" i="2"/>
  <c r="BE570" i="2"/>
  <c r="BE604" i="2"/>
  <c r="BE606" i="2"/>
  <c r="BE616" i="2"/>
  <c r="BE624" i="2"/>
  <c r="BE631" i="2"/>
  <c r="BE636" i="2"/>
  <c r="BE646" i="2"/>
  <c r="BE661" i="2"/>
  <c r="BE662" i="2"/>
  <c r="BE682" i="2"/>
  <c r="BE690" i="2"/>
  <c r="BE702" i="2"/>
  <c r="BE706" i="2"/>
  <c r="BE707" i="2"/>
  <c r="BE708" i="2"/>
  <c r="BE716" i="2"/>
  <c r="BE728" i="2"/>
  <c r="BE736" i="2"/>
  <c r="BE745" i="2"/>
  <c r="BE768" i="2"/>
  <c r="BE783" i="2"/>
  <c r="BE785" i="2"/>
  <c r="BE793" i="2"/>
  <c r="BE806" i="2"/>
  <c r="BE837" i="2"/>
  <c r="BE854" i="2"/>
  <c r="BE856" i="2"/>
  <c r="BE891" i="2"/>
  <c r="BE894" i="2"/>
  <c r="BE903" i="2"/>
  <c r="BE907" i="2"/>
  <c r="BE910" i="2"/>
  <c r="BE926" i="2"/>
  <c r="BE945" i="2"/>
  <c r="BE948" i="2"/>
  <c r="BE950" i="2"/>
  <c r="BE965" i="2"/>
  <c r="BE993" i="2"/>
  <c r="BE995" i="2"/>
  <c r="BE1003" i="2"/>
  <c r="BE1027" i="2"/>
  <c r="BE1034" i="2"/>
  <c r="J52" i="2"/>
  <c r="J55" i="2"/>
  <c r="BE110" i="2"/>
  <c r="BE129" i="2"/>
  <c r="BE137" i="2"/>
  <c r="BE146" i="2"/>
  <c r="BE161" i="2"/>
  <c r="BE177" i="2"/>
  <c r="BE179" i="2"/>
  <c r="BE207" i="2"/>
  <c r="BE212" i="2"/>
  <c r="BE222" i="2"/>
  <c r="BE234" i="2"/>
  <c r="BE238" i="2"/>
  <c r="BE253" i="2"/>
  <c r="BE282" i="2"/>
  <c r="BE290" i="2"/>
  <c r="BE293" i="2"/>
  <c r="BE299" i="2"/>
  <c r="BE301" i="2"/>
  <c r="BE316" i="2"/>
  <c r="BE338" i="2"/>
  <c r="BE340" i="2"/>
  <c r="BE344" i="2"/>
  <c r="BE351" i="2"/>
  <c r="BE356" i="2"/>
  <c r="BE360" i="2"/>
  <c r="BE396" i="2"/>
  <c r="BE402" i="2"/>
  <c r="BE404" i="2"/>
  <c r="BE406" i="2"/>
  <c r="BE411" i="2"/>
  <c r="BE416" i="2"/>
  <c r="BE421" i="2"/>
  <c r="BE426" i="2"/>
  <c r="BE430" i="2"/>
  <c r="BE437" i="2"/>
  <c r="BE441" i="2"/>
  <c r="BE445" i="2"/>
  <c r="BE450" i="2"/>
  <c r="BE452" i="2"/>
  <c r="BE455" i="2"/>
  <c r="BE461" i="2"/>
  <c r="BE466" i="2"/>
  <c r="BE469" i="2"/>
  <c r="BE488" i="2"/>
  <c r="BE490" i="2"/>
  <c r="BE521" i="2"/>
  <c r="BE573" i="2"/>
  <c r="BE580" i="2"/>
  <c r="BE590" i="2"/>
  <c r="BE618" i="2"/>
  <c r="BE633" i="2"/>
  <c r="BE644" i="2"/>
  <c r="BE653" i="2"/>
  <c r="BE668" i="2"/>
  <c r="BE671" i="2"/>
  <c r="BE678" i="2"/>
  <c r="BE689" i="2"/>
  <c r="BE694" i="2"/>
  <c r="BE695" i="2"/>
  <c r="BE710" i="2"/>
  <c r="BE714" i="2"/>
  <c r="BE721" i="2"/>
  <c r="BE730" i="2"/>
  <c r="BE733" i="2"/>
  <c r="BE742" i="2"/>
  <c r="BE757" i="2"/>
  <c r="BE773" i="2"/>
  <c r="BE778" i="2"/>
  <c r="BE787" i="2"/>
  <c r="BE789" i="2"/>
  <c r="BE797" i="2"/>
  <c r="BE824" i="2"/>
  <c r="BE828" i="2"/>
  <c r="BE835" i="2"/>
  <c r="BE845" i="2"/>
  <c r="BE864" i="2"/>
  <c r="BE867" i="2"/>
  <c r="BE942" i="2"/>
  <c r="BE960" i="2"/>
  <c r="BE963" i="2"/>
  <c r="BE970" i="2"/>
  <c r="BE975" i="2"/>
  <c r="BE986" i="2"/>
  <c r="BE991" i="2"/>
  <c r="BE1001" i="2"/>
  <c r="BE1009" i="2"/>
  <c r="BE1024" i="2"/>
  <c r="BE1040" i="2"/>
  <c r="BE1042" i="2"/>
  <c r="BE1045" i="2"/>
  <c r="E97" i="2"/>
  <c r="F104" i="2"/>
  <c r="BE118" i="2"/>
  <c r="BE135" i="2"/>
  <c r="BE143" i="2"/>
  <c r="BE152" i="2"/>
  <c r="BE168" i="2"/>
  <c r="BE170" i="2"/>
  <c r="BE197" i="2"/>
  <c r="BE199" i="2"/>
  <c r="BE205" i="2"/>
  <c r="BE231" i="2"/>
  <c r="BE250" i="2"/>
  <c r="BE267" i="2"/>
  <c r="BE287" i="2"/>
  <c r="BE296" i="2"/>
  <c r="BE304" i="2"/>
  <c r="BE307" i="2"/>
  <c r="BE318" i="2"/>
  <c r="BE347" i="2"/>
  <c r="BE353" i="2"/>
  <c r="BE365" i="2"/>
  <c r="BE367" i="2"/>
  <c r="BE371" i="2"/>
  <c r="BE373" i="2"/>
  <c r="BE377" i="2"/>
  <c r="BE381" i="2"/>
  <c r="BE386" i="2"/>
  <c r="BE390" i="2"/>
  <c r="BE398" i="2"/>
  <c r="BE414" i="2"/>
  <c r="BE434" i="2"/>
  <c r="BE448" i="2"/>
  <c r="BE459" i="2"/>
  <c r="BE467" i="2"/>
  <c r="BE470" i="2"/>
  <c r="BE474" i="2"/>
  <c r="BE477" i="2"/>
  <c r="BE500" i="2"/>
  <c r="BE506" i="2"/>
  <c r="BE508" i="2"/>
  <c r="BE517" i="2"/>
  <c r="BE529" i="2"/>
  <c r="BE539" i="2"/>
  <c r="BE553" i="2"/>
  <c r="BE559" i="2"/>
  <c r="BE562" i="2"/>
  <c r="BE585" i="2"/>
  <c r="BE592" i="2"/>
  <c r="BE598" i="2"/>
  <c r="BE611" i="2"/>
  <c r="BE614" i="2"/>
  <c r="BE622" i="2"/>
  <c r="BE627" i="2"/>
  <c r="BE638" i="2"/>
  <c r="BE642" i="2"/>
  <c r="BE654" i="2"/>
  <c r="BE660" i="2"/>
  <c r="BE666" i="2"/>
  <c r="BE673" i="2"/>
  <c r="BE676" i="2"/>
  <c r="BE679" i="2"/>
  <c r="BE691" i="2"/>
  <c r="BE698" i="2"/>
  <c r="BE699" i="2"/>
  <c r="BE703" i="2"/>
  <c r="BE711" i="2"/>
  <c r="BE726" i="2"/>
  <c r="BE739" i="2"/>
  <c r="BE765" i="2"/>
  <c r="BE770" i="2"/>
  <c r="BE791" i="2"/>
  <c r="BE801" i="2"/>
  <c r="BE810" i="2"/>
  <c r="BE812" i="2"/>
  <c r="BE816" i="2"/>
  <c r="BE819" i="2"/>
  <c r="BE843" i="2"/>
  <c r="BE883" i="2"/>
  <c r="BE900" i="2"/>
  <c r="BE905" i="2"/>
  <c r="BE912" i="2"/>
  <c r="BE936" i="2"/>
  <c r="BE938" i="2"/>
  <c r="BE966" i="2"/>
  <c r="BE984" i="2"/>
  <c r="BE997" i="2"/>
  <c r="BE1006" i="2"/>
  <c r="BE1015" i="2"/>
  <c r="BE1029" i="2"/>
  <c r="BE1032" i="2"/>
  <c r="BE1051" i="2"/>
  <c r="BE1054" i="2"/>
  <c r="BE120" i="2"/>
  <c r="BE124" i="2"/>
  <c r="BE140" i="2"/>
  <c r="BE158" i="2"/>
  <c r="BE164" i="2"/>
  <c r="BE173" i="2"/>
  <c r="BE202" i="2"/>
  <c r="BE209" i="2"/>
  <c r="BE220" i="2"/>
  <c r="BE236" i="2"/>
  <c r="BE239" i="2"/>
  <c r="BE256" i="2"/>
  <c r="BE264" i="2"/>
  <c r="BE310" i="2"/>
  <c r="BE314" i="2"/>
  <c r="BE321" i="2"/>
  <c r="BE327" i="2"/>
  <c r="BE331" i="2"/>
  <c r="BE335" i="2"/>
  <c r="BE342" i="2"/>
  <c r="BE379" i="2"/>
  <c r="BE388" i="2"/>
  <c r="BE392" i="2"/>
  <c r="BE394" i="2"/>
  <c r="BE400" i="2"/>
  <c r="BE418" i="2"/>
  <c r="BE424" i="2"/>
  <c r="BE428" i="2"/>
  <c r="BE432" i="2"/>
  <c r="BE439" i="2"/>
  <c r="BE443" i="2"/>
  <c r="BE457" i="2"/>
  <c r="BE464" i="2"/>
  <c r="BE472" i="2"/>
  <c r="BE492" i="2"/>
  <c r="BE494" i="2"/>
  <c r="BE497" i="2"/>
  <c r="BE503" i="2"/>
  <c r="BE511" i="2"/>
  <c r="BE523" i="2"/>
  <c r="BE534" i="2"/>
  <c r="BE544" i="2"/>
  <c r="BE547" i="2"/>
  <c r="BE556" i="2"/>
  <c r="BE565" i="2"/>
  <c r="BE575" i="2"/>
  <c r="BE577" i="2"/>
  <c r="BE587" i="2"/>
  <c r="BE599" i="2"/>
  <c r="BE608" i="2"/>
  <c r="BE610" i="2"/>
  <c r="BE620" i="2"/>
  <c r="BE629" i="2"/>
  <c r="BE640" i="2"/>
  <c r="BE648" i="2"/>
  <c r="BE650" i="2"/>
  <c r="BE656" i="2"/>
  <c r="BE657" i="2"/>
  <c r="BE665" i="2"/>
  <c r="BE685" i="2"/>
  <c r="BE686" i="2"/>
  <c r="BE718" i="2"/>
  <c r="BE723" i="2"/>
  <c r="BE747" i="2"/>
  <c r="BE759" i="2"/>
  <c r="BE775" i="2"/>
  <c r="BE795" i="2"/>
  <c r="BE799" i="2"/>
  <c r="BE808" i="2"/>
  <c r="BE814" i="2"/>
  <c r="BE822" i="2"/>
  <c r="BE826" i="2"/>
  <c r="BE833" i="2"/>
  <c r="BE869" i="2"/>
  <c r="BE872" i="2"/>
  <c r="BE878" i="2"/>
  <c r="BE881" i="2"/>
  <c r="BE885" i="2"/>
  <c r="BE973" i="2"/>
  <c r="BE978" i="2"/>
  <c r="BE988" i="2"/>
  <c r="BE1013" i="2"/>
  <c r="BE1057" i="2"/>
  <c r="F36" i="2"/>
  <c r="BC55" i="1" s="1"/>
  <c r="F37" i="2"/>
  <c r="BD55" i="1" s="1"/>
  <c r="F36" i="5"/>
  <c r="BC58" i="1" s="1"/>
  <c r="F36" i="6"/>
  <c r="BC59" i="1" s="1"/>
  <c r="J34" i="2"/>
  <c r="AW55" i="1" s="1"/>
  <c r="J34" i="3"/>
  <c r="AW56" i="1" s="1"/>
  <c r="F35" i="3"/>
  <c r="BB56" i="1" s="1"/>
  <c r="F34" i="4"/>
  <c r="BA57" i="1" s="1"/>
  <c r="F35" i="4"/>
  <c r="BB57" i="1" s="1"/>
  <c r="F37" i="6"/>
  <c r="BD59" i="1" s="1"/>
  <c r="F34" i="6"/>
  <c r="BA59" i="1" s="1"/>
  <c r="F34" i="2"/>
  <c r="BA55" i="1" s="1"/>
  <c r="F37" i="3"/>
  <c r="BD56" i="1" s="1"/>
  <c r="J34" i="4"/>
  <c r="AW57" i="1" s="1"/>
  <c r="F37" i="5"/>
  <c r="BD58" i="1" s="1"/>
  <c r="F35" i="5"/>
  <c r="BB58" i="1" s="1"/>
  <c r="F34" i="5"/>
  <c r="BA58" i="1" s="1"/>
  <c r="J34" i="6"/>
  <c r="AW59" i="1" s="1"/>
  <c r="F35" i="2"/>
  <c r="BB55" i="1" s="1"/>
  <c r="F34" i="3"/>
  <c r="BA56" i="1" s="1"/>
  <c r="F36" i="3"/>
  <c r="BC56" i="1" s="1"/>
  <c r="F37" i="4"/>
  <c r="BD57" i="1" s="1"/>
  <c r="F36" i="4"/>
  <c r="BC57" i="1" s="1"/>
  <c r="J34" i="5"/>
  <c r="AW58" i="1" s="1"/>
  <c r="F35" i="6"/>
  <c r="BB59" i="1" s="1"/>
  <c r="R88" i="3" l="1"/>
  <c r="R87" i="3"/>
  <c r="R333" i="2"/>
  <c r="T89" i="5"/>
  <c r="T88" i="5" s="1"/>
  <c r="R108" i="2"/>
  <c r="R107" i="2"/>
  <c r="T333" i="2"/>
  <c r="T107" i="2" s="1"/>
  <c r="P108" i="2"/>
  <c r="P333" i="2"/>
  <c r="R89" i="5"/>
  <c r="R88" i="5" s="1"/>
  <c r="P88" i="3"/>
  <c r="P87" i="3"/>
  <c r="AU56" i="1"/>
  <c r="P89" i="5"/>
  <c r="P88" i="5"/>
  <c r="AU58" i="1"/>
  <c r="BK83" i="4"/>
  <c r="J83" i="4" s="1"/>
  <c r="J60" i="4" s="1"/>
  <c r="BK89" i="5"/>
  <c r="J89" i="5"/>
  <c r="J60" i="5" s="1"/>
  <c r="BK84" i="6"/>
  <c r="J84" i="6"/>
  <c r="J60" i="6"/>
  <c r="BK333" i="2"/>
  <c r="J333" i="2"/>
  <c r="J66" i="2"/>
  <c r="BK87" i="3"/>
  <c r="J87" i="3" s="1"/>
  <c r="J59" i="3" s="1"/>
  <c r="F33" i="3"/>
  <c r="AZ56" i="1"/>
  <c r="F33" i="4"/>
  <c r="AZ57" i="1" s="1"/>
  <c r="J33" i="5"/>
  <c r="AV58" i="1"/>
  <c r="AT58" i="1" s="1"/>
  <c r="BA54" i="1"/>
  <c r="AW54" i="1"/>
  <c r="AK30" i="1"/>
  <c r="BC54" i="1"/>
  <c r="W32" i="1" s="1"/>
  <c r="BB54" i="1"/>
  <c r="W31" i="1"/>
  <c r="J33" i="2"/>
  <c r="AV55" i="1" s="1"/>
  <c r="AT55" i="1" s="1"/>
  <c r="J33" i="3"/>
  <c r="AV56" i="1" s="1"/>
  <c r="AT56" i="1" s="1"/>
  <c r="J33" i="4"/>
  <c r="AV57" i="1"/>
  <c r="AT57" i="1" s="1"/>
  <c r="F33" i="5"/>
  <c r="AZ58" i="1"/>
  <c r="J33" i="6"/>
  <c r="AV59" i="1" s="1"/>
  <c r="AT59" i="1" s="1"/>
  <c r="F33" i="6"/>
  <c r="AZ59" i="1"/>
  <c r="BD54" i="1"/>
  <c r="W33" i="1" s="1"/>
  <c r="F33" i="2"/>
  <c r="AZ55" i="1" s="1"/>
  <c r="P107" i="2" l="1"/>
  <c r="AU55" i="1"/>
  <c r="BK107" i="2"/>
  <c r="J107" i="2"/>
  <c r="J59" i="2" s="1"/>
  <c r="BK82" i="4"/>
  <c r="J82" i="4"/>
  <c r="BK83" i="6"/>
  <c r="J83" i="6" s="1"/>
  <c r="J30" i="6" s="1"/>
  <c r="AG59" i="1" s="1"/>
  <c r="BK88" i="5"/>
  <c r="J88" i="5"/>
  <c r="J59" i="5"/>
  <c r="AU54" i="1"/>
  <c r="AY54" i="1"/>
  <c r="AX54" i="1"/>
  <c r="J30" i="4"/>
  <c r="AG57" i="1" s="1"/>
  <c r="J30" i="3"/>
  <c r="AG56" i="1"/>
  <c r="AN56" i="1"/>
  <c r="AZ54" i="1"/>
  <c r="W29" i="1"/>
  <c r="W30" i="1"/>
  <c r="J30" i="2" l="1"/>
  <c r="AG55" i="1" s="1"/>
  <c r="J39" i="4"/>
  <c r="J39" i="6"/>
  <c r="J59" i="4"/>
  <c r="J59" i="6"/>
  <c r="J39" i="3"/>
  <c r="J39" i="2"/>
  <c r="AN55" i="1"/>
  <c r="AN57" i="1"/>
  <c r="AN59" i="1"/>
  <c r="J30" i="5"/>
  <c r="AG58" i="1"/>
  <c r="AG54" i="1" s="1"/>
  <c r="AK26" i="1" s="1"/>
  <c r="AK35" i="1" s="1"/>
  <c r="AV54" i="1"/>
  <c r="AK29" i="1"/>
  <c r="J39" i="5" l="1"/>
  <c r="AN58" i="1"/>
  <c r="AT54" i="1"/>
  <c r="AN54" i="1"/>
</calcChain>
</file>

<file path=xl/sharedStrings.xml><?xml version="1.0" encoding="utf-8"?>
<sst xmlns="http://schemas.openxmlformats.org/spreadsheetml/2006/main" count="14297" uniqueCount="2959">
  <si>
    <t>Export Komplet</t>
  </si>
  <si>
    <t>VZ</t>
  </si>
  <si>
    <t>2.0</t>
  </si>
  <si>
    <t>ZAMOK</t>
  </si>
  <si>
    <t>False</t>
  </si>
  <si>
    <t>{f85ada7e-9516-4727-b3e2-8b9ac872a54a}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</si>
  <si>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</si>
  <si>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</si>
  <si>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</si>
  <si>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</si>
  <si>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</si>
  <si>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</si>
  <si>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</si>
  <si>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</si>
  <si>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2022-02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</si>
  <si>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</si>
  <si>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</si>
  <si>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KD Klub Horní Bříza – elektroinstalace a stavební obnova</t>
  </si>
  <si>
    <t>KSO:</t>
  </si>
  <si>
    <t/>
  </si>
  <si>
    <t>CC-CZ:</t>
  </si>
  <si>
    <t>Místo:</t>
  </si>
  <si>
    <t>Horní Bříza č.p. 365</t>
  </si>
  <si>
    <t>Datum:</t>
  </si>
  <si>
    <t>Zadavatel:</t>
  </si>
  <si>
    <t>IČ:</t>
  </si>
  <si>
    <t>00257770</t>
  </si>
  <si>
    <t>Město Horní Bříza, Třída 1. Máje 300, Horní Bříza</t>
  </si>
  <si>
    <t>DIČ:</t>
  </si>
  <si>
    <t>CZ00257770</t>
  </si>
  <si>
    <t>Uchazeč:</t>
  </si>
  <si>
    <t>Vyplň údaj</t>
  </si>
  <si>
    <t>Projektant:</t>
  </si>
  <si>
    <t>01256386</t>
  </si>
  <si>
    <t>Ing. Jaroslav Suchý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</si>
  <si>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</si>
  <si>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</si>
  <si>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</si>
  <si>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</si>
  <si>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</si>
  <si>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</si>
  <si>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</si>
  <si>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</si>
  <si>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</si>
  <si>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</si>
  <si>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</si>
  <si>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</si>
  <si>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</si>
  <si>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</si>
  <si>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</si>
  <si>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</si>
  <si>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</si>
  <si>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</si>
  <si>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</si>
  <si>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</si>
  <si>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</si>
  <si>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</si>
  <si>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</si>
  <si>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</si>
  <si>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</si>
  <si>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</si>
  <si>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</si>
  <si>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</si>
  <si>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</si>
  <si>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</si>
  <si>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</si>
  <si>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</si>
  <si>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</si>
  <si>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</si>
  <si>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</si>
  <si>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</si>
  <si>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</si>
  <si>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</si>
  <si>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</si>
  <si>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</si>
  <si>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</si>
  <si>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</si>
  <si>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</si>
  <si>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</si>
  <si>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 - stavební řešení + ZTI</t>
  </si>
  <si>
    <t>STA</t>
  </si>
  <si>
    <t>1</t>
  </si>
  <si>
    <t>{d9f38dfb-a638-456e-a5e6-b644f4d1adcf}</t>
  </si>
  <si>
    <t>2</t>
  </si>
  <si>
    <t>SO 01c</t>
  </si>
  <si>
    <t>Zařízení vzduchotechniky</t>
  </si>
  <si>
    <t>{1d92ed95-173d-46b1-b3cb-40ca6c49421c}</t>
  </si>
  <si>
    <t>SO 01g</t>
  </si>
  <si>
    <t>Silnoproudá elektrotechnika</t>
  </si>
  <si>
    <t>{635aa264-b74b-47aa-a58b-f0321b9e9f1f}</t>
  </si>
  <si>
    <t>SO 02</t>
  </si>
  <si>
    <t>Lapák tuků s připojením na kanalizaci</t>
  </si>
  <si>
    <t>PRO</t>
  </si>
  <si>
    <t>{b30e68a3-b9b3-487e-b78f-fbab4f3ad946}</t>
  </si>
  <si>
    <t>VON</t>
  </si>
  <si>
    <t>Vedlejší a ostatní náklady</t>
  </si>
  <si>
    <t>{48262068-9b9d-4a5b-8b30-759569953a21}</t>
  </si>
  <si>
    <t>N1a</t>
  </si>
  <si>
    <t>N1a - nová ker. dlažba</t>
  </si>
  <si>
    <t>602,33</t>
  </si>
  <si>
    <t>3</t>
  </si>
  <si>
    <t>N3</t>
  </si>
  <si>
    <t>PVC</t>
  </si>
  <si>
    <t>m2</t>
  </si>
  <si>
    <t>411,67</t>
  </si>
  <si>
    <t>KRYCÍ LIST SOUPISU PRACÍ</t>
  </si>
  <si>
    <t>Objekt:</t>
  </si>
  <si>
    <t>SO 01 - Architektonicko - stavební řešení + ZTI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</si>
  <si>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</si>
  <si>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</si>
  <si>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</si>
  <si>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</si>
  <si>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</si>
  <si>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</si>
  <si>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</si>
  <si>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</si>
  <si>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</si>
  <si>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</si>
  <si>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</si>
  <si>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</si>
  <si>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</si>
  <si>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</si>
  <si>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</si>
  <si>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</si>
  <si>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</si>
  <si>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</si>
  <si>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735 - Ústřední vytápění - otopná tělesa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</si>
  <si>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</si>
  <si>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</si>
  <si>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</si>
  <si>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</si>
  <si>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</si>
  <si>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</si>
  <si>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</si>
  <si>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</si>
  <si>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</si>
  <si>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</si>
  <si>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</si>
  <si>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</si>
  <si>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</si>
  <si>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</si>
  <si>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</si>
  <si>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</si>
  <si>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</si>
  <si>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</si>
  <si>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</si>
  <si>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</si>
  <si>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</si>
  <si>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</si>
  <si>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</si>
  <si>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</si>
  <si>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</si>
  <si>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</si>
  <si>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</si>
  <si>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</si>
  <si>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</si>
  <si>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</si>
  <si>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</si>
  <si>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311272211</t>
  </si>
  <si>
    <t>Zdivo z pórobetonových tvárnic na tenké maltové lože, tl. zdiva 300 mm pevnost tvárnic do P2, objemová hmotnost do 450 kg/m3 hladkých</t>
  </si>
  <si>
    <t>CS ÚRS 2021 02</t>
  </si>
  <si>
    <t>4</t>
  </si>
  <si>
    <t>1467917790</t>
  </si>
  <si>
    <t>Online PSC</t>
  </si>
  <si>
    <t>https://podminky.urs.cz/item/CS_URS_2021_02/311272211</t>
  </si>
  <si>
    <t>VV</t>
  </si>
  <si>
    <t>2,3*(0,35+0,2+0,25)</t>
  </si>
  <si>
    <t>1,5*2,1</t>
  </si>
  <si>
    <t>Součet</t>
  </si>
  <si>
    <t>317142420</t>
  </si>
  <si>
    <t>Překlady nenosné z pórobetonu osazené do tenkého maltového lože, výšky do 250 mm, šířky překladu 100 mm, délky překladu do 1000 mm</t>
  </si>
  <si>
    <t>kus</t>
  </si>
  <si>
    <t>-986697284</t>
  </si>
  <si>
    <t>https://podminky.urs.cz/item/CS_URS_2021_02/317142420</t>
  </si>
  <si>
    <t>0,137931034482759*116 'Přepočtené koeficientem množství</t>
  </si>
  <si>
    <t>317142422</t>
  </si>
  <si>
    <t>Překlady nenosné z pórobetonu osazené do tenkého maltového lože, výšky do 250 mm, šířky překladu 100 mm, délky překladu přes 1000 do 1250 mm</t>
  </si>
  <si>
    <t>-612645543</t>
  </si>
  <si>
    <t>https://podminky.urs.cz/item/CS_URS_2021_02/317142422</t>
  </si>
  <si>
    <t>317142440</t>
  </si>
  <si>
    <t>Překlady nenosné z pórobetonu osazené do tenkého maltového lože, výšky do 250 mm, šířky překladu 150 mm, délky překladu do 1000 mm</t>
  </si>
  <si>
    <t>-450530389</t>
  </si>
  <si>
    <t>https://podminky.urs.cz/item/CS_URS_2021_02/317142440</t>
  </si>
  <si>
    <t>5</t>
  </si>
  <si>
    <t>317142446</t>
  </si>
  <si>
    <t>Překlady nenosné z pórobetonu osazené do tenkého maltového lože, výšky do 250 mm, šířky překladu 150 mm, délky překladu přes 1500 do 2000 mm</t>
  </si>
  <si>
    <t>-97037307</t>
  </si>
  <si>
    <t>https://podminky.urs.cz/item/CS_URS_2021_02/317142446</t>
  </si>
  <si>
    <t>6</t>
  </si>
  <si>
    <t>317142448</t>
  </si>
  <si>
    <t>Překlady nenosné z pórobetonu osazené do tenkého maltového lože, výšky do 250 mm, šířky překladu 150 mm, délky překladu přes 2000 do 2500 mm</t>
  </si>
  <si>
    <t>-1596451270</t>
  </si>
  <si>
    <t>https://podminky.urs.cz/item/CS_URS_2021_02/317142448</t>
  </si>
  <si>
    <t>7</t>
  </si>
  <si>
    <t>317234410</t>
  </si>
  <si>
    <t>Vyzdívka mezi nosníky cihlami pálenými na maltu cementovou</t>
  </si>
  <si>
    <t>m3</t>
  </si>
  <si>
    <t>-1519889115</t>
  </si>
  <si>
    <t>https://podminky.urs.cz/item/CS_URS_2021_02/317234410</t>
  </si>
  <si>
    <t>"2.NP překlady VZT" 0,45*0,15*(1,5*3+1,0*2)</t>
  </si>
  <si>
    <t>8</t>
  </si>
  <si>
    <t>317944323</t>
  </si>
  <si>
    <t>Válcované nosníky dodatečně osazované do připravených otvorů bez zazdění hlav č. 14 až 22</t>
  </si>
  <si>
    <t>t</t>
  </si>
  <si>
    <t>265258319</t>
  </si>
  <si>
    <t>https://podminky.urs.cz/item/CS_URS_2021_02/317944323</t>
  </si>
  <si>
    <t>"IPE 140" 0,013*3*(1,4*3+0,9*2)</t>
  </si>
  <si>
    <t>9</t>
  </si>
  <si>
    <t>317998142</t>
  </si>
  <si>
    <t>Izolace tepelná mezi překlady z extrudovaného polystyrenu jakékoliv výšky, tloušťky přes 50 do 70 mm</t>
  </si>
  <si>
    <t>856328135</t>
  </si>
  <si>
    <t>https://podminky.urs.cz/item/CS_URS_2021_02/317998142</t>
  </si>
  <si>
    <t>0,15*(2*1,0+1,5)</t>
  </si>
  <si>
    <t>10</t>
  </si>
  <si>
    <t>340235212</t>
  </si>
  <si>
    <t>Zazdívka otvorů v příčkách nebo stěnách cihlami plnými pálenými plochy do 0,0225 m2, tloušťky přes 100 mm</t>
  </si>
  <si>
    <t>235243499</t>
  </si>
  <si>
    <t>https://podminky.urs.cz/item/CS_URS_2021_02/340235212</t>
  </si>
  <si>
    <t>11</t>
  </si>
  <si>
    <t>340271041</t>
  </si>
  <si>
    <t>Zazdívka otvorů v příčkách nebo stěnách pórobetonovými tvárnicemi plochy přes 0,025 m2 do 1 m2, objemová hmotnost 500 kg/m3, tloušťka příčky 150 mm</t>
  </si>
  <si>
    <t>415930564</t>
  </si>
  <si>
    <t>https://podminky.urs.cz/item/CS_URS_2021_02/340271041</t>
  </si>
  <si>
    <t>"2.NP" 0,8*0,2*4+0,8*2,1</t>
  </si>
  <si>
    <t>12</t>
  </si>
  <si>
    <t>342241112</t>
  </si>
  <si>
    <t>Příčky nebo přizdívky jednoduché z cihel nebo příčkovek pálených na maltu MVC nebo MC lícových, včetně spárování dl. 290 mm (český formát 290x140x65 mm) plných, tl. 140 mm</t>
  </si>
  <si>
    <t>1970780784</t>
  </si>
  <si>
    <t>https://podminky.urs.cz/item/CS_URS_2021_02/342241112</t>
  </si>
  <si>
    <t>"1.24" 0,85*0,9+1,1*(4,35+4,3)</t>
  </si>
  <si>
    <t>13</t>
  </si>
  <si>
    <t>342272205</t>
  </si>
  <si>
    <t>Příčky z pórobetonových tvárnic hladkých na tenké maltové lože objemová hmotnost do 500 kg/m3, tloušťka příčky 50 mm</t>
  </si>
  <si>
    <t>791637976</t>
  </si>
  <si>
    <t>https://podminky.urs.cz/item/CS_URS_2021_02/342272205</t>
  </si>
  <si>
    <t>"1.12" 3,0*1,8</t>
  </si>
  <si>
    <t>14</t>
  </si>
  <si>
    <t>342272225</t>
  </si>
  <si>
    <t>Příčky z pórobetonových tvárnic hladkých na tenké maltové lože objemová hmotnost do 500 kg/m3, tloušťka příčky 100 mm</t>
  </si>
  <si>
    <t>-1765839841</t>
  </si>
  <si>
    <t>https://podminky.urs.cz/item/CS_URS_2021_02/342272225</t>
  </si>
  <si>
    <t>"1.PP" 2,5*2-2,1*0,7</t>
  </si>
  <si>
    <t>"1.NP" 3,25*(1,2+0,5+2,1+0,85+0,9+7,5+1,95+2,4+2,75+2,3+1,83+1,73)+2,5*(2,8+1,6)-2,1*(0,6*7+0,7*2+0,8)</t>
  </si>
  <si>
    <t>"2.NP" 3,25*(2+2,58+1,2+1,8+1,6+1)+2,5*(1,9+1,6+1,6)-2,1*(0,6*3+0,7*3+0,9)</t>
  </si>
  <si>
    <t>342272245</t>
  </si>
  <si>
    <t>Příčky z pórobetonových tvárnic hladkých na tenké maltové lože objemová hmotnost do 500 kg/m3, tloušťka příčky 150 mm</t>
  </si>
  <si>
    <t>-55909717</t>
  </si>
  <si>
    <t>https://podminky.urs.cz/item/CS_URS_2021_02/342272245</t>
  </si>
  <si>
    <t>"1.PP" 2,5*5,18</t>
  </si>
  <si>
    <t>"1.NP" 0,9*1,6+1,1*(2,2+0,8)+3,25*(2+1,3+1,35+2,55+0,2+3,3+3,95+3,23+1+0,5+4,66+1,25)-2,1*(0,7+0,8+1,4+1,6)-2,0*1,0</t>
  </si>
  <si>
    <t>"2.NP" 3,6*(2*5,7+0,7+3,65)+2,5*1,6-2,1*(0,8+0,9)</t>
  </si>
  <si>
    <t>16</t>
  </si>
  <si>
    <t>346244381</t>
  </si>
  <si>
    <t>Plentování ocelových válcovaných nosníků jednostranné cihlami na maltu, výška stojiny do 200 mm</t>
  </si>
  <si>
    <t>-1257188390</t>
  </si>
  <si>
    <t>https://podminky.urs.cz/item/CS_URS_2021_02/346244381</t>
  </si>
  <si>
    <t>0,15*2*(1,5*3+1,0*2)</t>
  </si>
  <si>
    <t>17</t>
  </si>
  <si>
    <t>346272256</t>
  </si>
  <si>
    <t>Přizdívky z pórobetonových tvárnic objemová hmotnost do 500 kg/m3, na tenké maltové lože, tloušťka přizdívky 150 mm</t>
  </si>
  <si>
    <t>-899481400</t>
  </si>
  <si>
    <t>https://podminky.urs.cz/item/CS_URS_2021_02/346272256</t>
  </si>
  <si>
    <t>"zazdívka modulů" 18*1,0*1,25</t>
  </si>
  <si>
    <t>18</t>
  </si>
  <si>
    <t>346278102</t>
  </si>
  <si>
    <t>Přizdívky z cihel vápenopískových z cihel plných nebarvených na maltu cementovou M20, tloušťka přizdívky 140 mm</t>
  </si>
  <si>
    <t>-1786482110</t>
  </si>
  <si>
    <t>https://podminky.urs.cz/item/CS_URS_2021_02/346278102</t>
  </si>
  <si>
    <t>"2.32+2.30" 3,60*6,975</t>
  </si>
  <si>
    <t>Úpravy povrchů, podlahy a osazování výplní</t>
  </si>
  <si>
    <t>19</t>
  </si>
  <si>
    <t>611315121</t>
  </si>
  <si>
    <t>Vápenná omítka rýh štuková ve stropech, šířky rýhy do 150 mm</t>
  </si>
  <si>
    <t>-1541820223</t>
  </si>
  <si>
    <t>https://podminky.urs.cz/item/CS_URS_2021_02/611315121</t>
  </si>
  <si>
    <t>20</t>
  </si>
  <si>
    <t>612135011</t>
  </si>
  <si>
    <t>Vyrovnání nerovností podkladu vnitřních omítaných ploch tmelem, tloušťky do 2 mm stěn</t>
  </si>
  <si>
    <t>-1193527023</t>
  </si>
  <si>
    <t>https://podminky.urs.cz/item/CS_URS_2021_02/612135011</t>
  </si>
  <si>
    <t>"oprava po dmtž koberce ze stěn" 284,088</t>
  </si>
  <si>
    <t>612135101</t>
  </si>
  <si>
    <t>Hrubá výplň rýh maltou jakékoli šířky rýhy ve stěnách</t>
  </si>
  <si>
    <t>-223859239</t>
  </si>
  <si>
    <t>https://podminky.urs.cz/item/CS_URS_2021_02/612135101</t>
  </si>
  <si>
    <t>22</t>
  </si>
  <si>
    <t>612315111</t>
  </si>
  <si>
    <t>Vápenná omítka rýh hladká ve stěnách, šířky rýhy do 150 mm</t>
  </si>
  <si>
    <t>-1670628021</t>
  </si>
  <si>
    <t>https://podminky.urs.cz/item/CS_URS_2021_02/612315111</t>
  </si>
  <si>
    <t>23</t>
  </si>
  <si>
    <t>612325223</t>
  </si>
  <si>
    <t>Vápenocementová omítka jednotlivých malých ploch štuková na stěnách, plochy jednotlivě přes 0,25 do 1 m2</t>
  </si>
  <si>
    <t>-445356849</t>
  </si>
  <si>
    <t>https://podminky.urs.cz/item/CS_URS_2021_02/612325223</t>
  </si>
  <si>
    <t>24</t>
  </si>
  <si>
    <t>612341121</t>
  </si>
  <si>
    <t>Omítka sádrová nebo vápenosádrová vnitřních ploch nanášená ručně jednovrstvá, tloušťky do 10 mm hladká svislých konstrukcí stěn</t>
  </si>
  <si>
    <t>-673136260</t>
  </si>
  <si>
    <t>https://podminky.urs.cz/item/CS_URS_2021_02/612341121</t>
  </si>
  <si>
    <t>12+2,0+2,3</t>
  </si>
  <si>
    <t>10,3*2</t>
  </si>
  <si>
    <t>121,4*2</t>
  </si>
  <si>
    <t>145,6*2</t>
  </si>
  <si>
    <t>25</t>
  </si>
  <si>
    <t>619995001</t>
  </si>
  <si>
    <t>Začištění omítek (s dodáním hmot) kolem oken, dveří, podlah, obkladů apod.</t>
  </si>
  <si>
    <t>m</t>
  </si>
  <si>
    <t>-1722184921</t>
  </si>
  <si>
    <t>https://podminky.urs.cz/item/CS_URS_2021_02/619995001</t>
  </si>
  <si>
    <t>"1.PP" 21,9+6*1,5</t>
  </si>
  <si>
    <t>"1.06+1.07" (5,8+2,4+3,1+5,7)*2+2,2*4+(0,6+0,8)*2</t>
  </si>
  <si>
    <t>"1.08" 2,6+3,2+1,5</t>
  </si>
  <si>
    <t>"1.09+1.10" 2*2,2+5,4+2*(0,6*0,8)+(2,2+1,6+0,8+0,15)*2+3*(0,7+0,35)*2</t>
  </si>
  <si>
    <t>"WC" (0,85+1,7+0,83*2+1,6+2,6+1,9+0+0,93+2,4+1,8*2+2,8+0,9+2,2+0+1,8+2+5,3+1,6*2+1,8+1)*2+2,2*(11*0,6+8*0,7)*2</t>
  </si>
  <si>
    <t>"1.24" 5+(4,1+1,6+2,3+3,2+2,3+3,0+0,45*3+1,0+5,5)+0,9+2,1*2+5,0</t>
  </si>
  <si>
    <t>"2.14-2.17" 2*(2*2+2,7+1,2+1,8+1,6*3+1+0,9*3)+2,2*10+(6*0,6+4*0,7)</t>
  </si>
  <si>
    <t>"ostatní" 120</t>
  </si>
  <si>
    <t>26</t>
  </si>
  <si>
    <t>631312121</t>
  </si>
  <si>
    <t>Doplnění dosavadních mazanin prostým betonem s dodáním hmot, bez potěru, plochy jednotlivě přes 1 m2 do 4 m2 a tl. do 80 mm</t>
  </si>
  <si>
    <t>581568432</t>
  </si>
  <si>
    <t>https://podminky.urs.cz/item/CS_URS_2021_02/631312121</t>
  </si>
  <si>
    <t>27</t>
  </si>
  <si>
    <t>632450132</t>
  </si>
  <si>
    <t>Potěr cementový vyrovnávací ze suchých směsí v ploše o průměrné (střední) tl. přes 20 do 30 mm</t>
  </si>
  <si>
    <t>-910421797</t>
  </si>
  <si>
    <t>https://podminky.urs.cz/item/CS_URS_2021_02/632450132</t>
  </si>
  <si>
    <t>"0.17" 14,42</t>
  </si>
  <si>
    <t>28</t>
  </si>
  <si>
    <t>642944121</t>
  </si>
  <si>
    <t>Osazení ocelových dveřních zárubní lisovaných nebo z úhelníků dodatečně s vybetonováním prahu, plochy do 2,5 m2</t>
  </si>
  <si>
    <t>-495645592</t>
  </si>
  <si>
    <t>https://podminky.urs.cz/item/CS_URS_2021_02/642944121</t>
  </si>
  <si>
    <t>6+1+13+11+1+1</t>
  </si>
  <si>
    <t>29</t>
  </si>
  <si>
    <t>M</t>
  </si>
  <si>
    <t>55331435</t>
  </si>
  <si>
    <t>zárubeň jednokřídlá ocelová pro dodatečnou montáž tl stěny 110-150mm rozměru 600/1970, 2100mm</t>
  </si>
  <si>
    <t>-1699890660</t>
  </si>
  <si>
    <t>30</t>
  </si>
  <si>
    <t>55331436</t>
  </si>
  <si>
    <t>zárubeň jednokřídlá ocelová pro dodatečnou montáž tl stěny 110-150mm rozměru 700/1970, 2100mm</t>
  </si>
  <si>
    <t>-2015113617</t>
  </si>
  <si>
    <t>31</t>
  </si>
  <si>
    <t>55331437</t>
  </si>
  <si>
    <t>zárubeň jednokřídlá ocelová pro dodatečnou montáž tl stěny 110-150mm rozměru 800/1970, 2100mm</t>
  </si>
  <si>
    <t>1381290193</t>
  </si>
  <si>
    <t>6+1+1+1</t>
  </si>
  <si>
    <t>32</t>
  </si>
  <si>
    <t>642945111</t>
  </si>
  <si>
    <t>Osazování ocelových zárubní protipožárních nebo protiplynových dveří do vynechaného otvoru, s obetonováním, dveří jednokřídlových do 2,5 m2</t>
  </si>
  <si>
    <t>-1165334079</t>
  </si>
  <si>
    <t>https://podminky.urs.cz/item/CS_URS_2021_02/642945111</t>
  </si>
  <si>
    <t>6+2+5</t>
  </si>
  <si>
    <t>33</t>
  </si>
  <si>
    <t>55331562</t>
  </si>
  <si>
    <t>zárubeň jednokřídlá ocelová pro zdění s protipožární úpravou tl stěny 110-150mm rozměru 800/1970, 2100mm</t>
  </si>
  <si>
    <t>979305069</t>
  </si>
  <si>
    <t>6+2</t>
  </si>
  <si>
    <t>34</t>
  </si>
  <si>
    <t>55331563</t>
  </si>
  <si>
    <t>zárubeň jednokřídlá ocelová pro zdění s protipožární úpravou tl stěny 110-150mm rozměru 900/1970, 2100mm</t>
  </si>
  <si>
    <t>-1894127664</t>
  </si>
  <si>
    <t>35</t>
  </si>
  <si>
    <t>642945112</t>
  </si>
  <si>
    <t>Osazování ocelových zárubní protipožárních nebo protiplynových dveří do vynechaného otvoru, s obetonováním, dveří dvoukřídlových přes 2,5 do 6,5 m2</t>
  </si>
  <si>
    <t>-688247468</t>
  </si>
  <si>
    <t>https://podminky.urs.cz/item/CS_URS_2021_02/642945112</t>
  </si>
  <si>
    <t>1+2+4</t>
  </si>
  <si>
    <t>36</t>
  </si>
  <si>
    <t>55331762</t>
  </si>
  <si>
    <t>zárubeň dvoukřídlá ocelová pro zdění s protipožární úpravou tl stěny 110-150mm rozměru 1450/1970, 2100mm</t>
  </si>
  <si>
    <t>-466889672</t>
  </si>
  <si>
    <t>2+4</t>
  </si>
  <si>
    <t>37</t>
  </si>
  <si>
    <t>55331763</t>
  </si>
  <si>
    <t>zárubeň dvoukřídlá ocelová pro zdění s protipožární úpravou tl stěny 110-150mm rozměru 1600/1970, 2100mm</t>
  </si>
  <si>
    <t>105005454</t>
  </si>
  <si>
    <t>Ostatní konstrukce a práce, bourání</t>
  </si>
  <si>
    <t>38</t>
  </si>
  <si>
    <t>952901111</t>
  </si>
  <si>
    <t>Vyčištění budov nebo objektů před předáním do užívání budov bytové nebo občanské výstavby, světlé výšky podlaží do 4 m</t>
  </si>
  <si>
    <t>-507357655</t>
  </si>
  <si>
    <t>https://podminky.urs.cz/item/CS_URS_2021_02/952901111</t>
  </si>
  <si>
    <t>"1.PP" 270</t>
  </si>
  <si>
    <t>"1.NP" 46,57+20,7+134,6+230+96+3,3+14,43+17,1+5,8+13,4+81+37+13,8+7,8+22,4+2,4+7,2+12,5+88,4+16,5+2+25,5+5,3+14,6+107,4+24,5+6,1+4,3+4,8</t>
  </si>
  <si>
    <t>"2.NP" 47,2+101+25,1+19,17+18,09+79,25+14,31+16,2+27,04+5+8,63+1,92+1,84+1,4+23,2+92,1+12,4+26,5+9,3</t>
  </si>
  <si>
    <t>39</t>
  </si>
  <si>
    <t>953965115</t>
  </si>
  <si>
    <t>Kotvy chemické s vyvrtáním otvoru kotevní šrouby pro chemické kotvy, velikost M 10, délka 130 mm</t>
  </si>
  <si>
    <t>2082795164</t>
  </si>
  <si>
    <t>https://podminky.urs.cz/item/CS_URS_2021_02/953965115</t>
  </si>
  <si>
    <t>"Z1-Z5" 12+6+6+4+10</t>
  </si>
  <si>
    <t>40</t>
  </si>
  <si>
    <t>953966122</t>
  </si>
  <si>
    <t>Montáž ochranných prvků stěn antibakteriálních (do zdravotnických zařízení) pomocí hmoždinek rohový profil</t>
  </si>
  <si>
    <t>1755366320</t>
  </si>
  <si>
    <t>https://podminky.urs.cz/item/CS_URS_2021_02/953966122</t>
  </si>
  <si>
    <t>5*1,5</t>
  </si>
  <si>
    <t>41</t>
  </si>
  <si>
    <t>28342040</t>
  </si>
  <si>
    <t>profil ochranný rohový antibakteriální vinyl, do v 2m š křídla 53mm, úhel 80-150°, hrana duté jádro, Bs2d0, samolepící pásky</t>
  </si>
  <si>
    <t>1739426645</t>
  </si>
  <si>
    <t>"O3" 5*1,5*1,2</t>
  </si>
  <si>
    <t>42</t>
  </si>
  <si>
    <t>953993321</t>
  </si>
  <si>
    <t>Osazení bezpečnostní, orientační nebo informační tabulky plastové nebo smaltované přilepením</t>
  </si>
  <si>
    <t>-650730285</t>
  </si>
  <si>
    <t>https://podminky.urs.cz/item/CS_URS_2021_02/953993321</t>
  </si>
  <si>
    <t>43</t>
  </si>
  <si>
    <t>73534510</t>
  </si>
  <si>
    <t>tabulka bezpečnostní plastová s tiskem 2 barvy A4 210x297mm</t>
  </si>
  <si>
    <t>1793116099</t>
  </si>
  <si>
    <t>44</t>
  </si>
  <si>
    <t>962031132</t>
  </si>
  <si>
    <t>Bourání příček z cihel, tvárnic nebo příčkovek z cihel pálených, plných nebo dutých na maltu vápennou nebo vápenocementovou, tl. do 100 mm</t>
  </si>
  <si>
    <t>1282049571</t>
  </si>
  <si>
    <t>https://podminky.urs.cz/item/CS_URS_2021_02/962031132</t>
  </si>
  <si>
    <t>"1.NP" 3,3*(2+1,9+2,4+0,8)</t>
  </si>
  <si>
    <t>"2.NP" 3,6*(2,55+0,85+3,0+1,5+2*1,25+2,0)</t>
  </si>
  <si>
    <t>45</t>
  </si>
  <si>
    <t>962031133</t>
  </si>
  <si>
    <t>Bourání příček z cihel, tvárnic nebo příčkovek z cihel pálených, plných nebo dutých na maltu vápennou nebo vápenocementovou, tl. do 150 mm</t>
  </si>
  <si>
    <t>524874207</t>
  </si>
  <si>
    <t>https://podminky.urs.cz/item/CS_URS_2021_02/962031133</t>
  </si>
  <si>
    <t>"1.NP" 3,3*(2,4*2+1,6+0,8+0,4+0,2+1,7+1,6+0,75+0,55+3,6+2,2+0,7+1+0,8+(0,9+0,8+1,6))</t>
  </si>
  <si>
    <t>"1.NP" 3,4*(2,4+0,8+1+1,4+2,4+4,66+1,15+1,3+1+4,95)</t>
  </si>
  <si>
    <t>"2.NP" 3,6*(5,4+3,65+1,0+2,9+0,9+0,6)</t>
  </si>
  <si>
    <t>46</t>
  </si>
  <si>
    <t>962032230</t>
  </si>
  <si>
    <t>Bourání zdiva nadzákladového z cihel nebo tvárnic z cihel pálených nebo vápenopískových, na maltu vápennou nebo vápenocementovou, objemu do 1 m3</t>
  </si>
  <si>
    <t>-2028696313</t>
  </si>
  <si>
    <t>https://podminky.urs.cz/item/CS_URS_2021_02/962032230</t>
  </si>
  <si>
    <t>3,3*0,9*0,37</t>
  </si>
  <si>
    <t>47</t>
  </si>
  <si>
    <t>965043341</t>
  </si>
  <si>
    <t>Bourání mazanin betonových s potěrem nebo teracem tl. do 100 mm, plochy přes 4 m2</t>
  </si>
  <si>
    <t>-1074566746</t>
  </si>
  <si>
    <t>https://podminky.urs.cz/item/CS_URS_2021_02/965043341</t>
  </si>
  <si>
    <t>"0.17a" 0,100*14,42</t>
  </si>
  <si>
    <t>48</t>
  </si>
  <si>
    <t>965043441</t>
  </si>
  <si>
    <t>Bourání mazanin betonových s potěrem nebo teracem tl. do 150 mm, plochy přes 4 m2</t>
  </si>
  <si>
    <t>-1208619083</t>
  </si>
  <si>
    <t>https://podminky.urs.cz/item/CS_URS_2021_02/965043441</t>
  </si>
  <si>
    <t>"průchodka zvukař" 1,2*13,8*0,20</t>
  </si>
  <si>
    <t>"nová vpust" 1,2</t>
  </si>
  <si>
    <t>49</t>
  </si>
  <si>
    <t>965046111</t>
  </si>
  <si>
    <t>Broušení stávajících betonových podlah úběr do 3 mm</t>
  </si>
  <si>
    <t>355010510</t>
  </si>
  <si>
    <t>https://podminky.urs.cz/item/CS_URS_2021_02/965046111</t>
  </si>
  <si>
    <t>50</t>
  </si>
  <si>
    <t>965046119</t>
  </si>
  <si>
    <t>Broušení stávajících betonových podlah Příplatek k ceně za každý další 1 mm úběru</t>
  </si>
  <si>
    <t>1464285060</t>
  </si>
  <si>
    <t>https://podminky.urs.cz/item/CS_URS_2021_02/965046119</t>
  </si>
  <si>
    <t>599,72*2 'Přepočtené koeficientem množství</t>
  </si>
  <si>
    <t>51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</si>
  <si>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</si>
  <si>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</si>
  <si>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1842183068</t>
  </si>
  <si>
    <t>https://podminky.urs.cz/item/CS_URS_2021_02/967031734</t>
  </si>
  <si>
    <t>"2.10" 0,3*2,8</t>
  </si>
  <si>
    <t>52</t>
  </si>
  <si>
    <t>968072455</t>
  </si>
  <si>
    <t>Vybourání kovových rámů oken s křídly, dveřních zárubní, vrat, stěn, ostění nebo obkladů dveřních zárubní, plochy do 2 m2</t>
  </si>
  <si>
    <t>1794939769</t>
  </si>
  <si>
    <t>https://podminky.urs.cz/item/CS_URS_2021_02/968072455</t>
  </si>
  <si>
    <t>1.PP</t>
  </si>
  <si>
    <t>3*0,8*2,1</t>
  </si>
  <si>
    <t>1.NP</t>
  </si>
  <si>
    <t>8*0,6*2,1</t>
  </si>
  <si>
    <t>4*0,7*2,1</t>
  </si>
  <si>
    <t>11*0,8*2,1</t>
  </si>
  <si>
    <t>(0,9+1,0)*2,1</t>
  </si>
  <si>
    <t>2.NP</t>
  </si>
  <si>
    <t>(5*0,6+4*0,7+2*0,8+3*0,9)*2,1</t>
  </si>
  <si>
    <t>53</t>
  </si>
  <si>
    <t>968072456</t>
  </si>
  <si>
    <t>Vybourání kovových rámů oken s křídly, dveřních zárubní, vrat, stěn, ostění nebo obkladů dveřních zárubní, plochy přes 2 m2</t>
  </si>
  <si>
    <t>1655755038</t>
  </si>
  <si>
    <t>https://podminky.urs.cz/item/CS_URS_2021_02/968072456</t>
  </si>
  <si>
    <t>"1.NP" 2*1,2*2,1+1,4*2,1+2*1,5*2,2+3,4*2,2</t>
  </si>
  <si>
    <t>"2.NP" 6*1,5*2,1+1,4*2,1</t>
  </si>
  <si>
    <t>54</t>
  </si>
  <si>
    <t>968082022</t>
  </si>
  <si>
    <t>Vybourání plastových rámů oken s křídly, dveřních zárubní, vrat dveřních zárubní, plochy přes 2 do 4 m2</t>
  </si>
  <si>
    <t>1936750040</t>
  </si>
  <si>
    <t>https://podminky.urs.cz/item/CS_URS_2021_02/968082022</t>
  </si>
  <si>
    <t>"vchod" 2*1,5*2,3</t>
  </si>
  <si>
    <t>55</t>
  </si>
  <si>
    <t>971033561</t>
  </si>
  <si>
    <t>Vybourání otvorů ve zdivu základovém nebo nadzákladovém z cihel, tvárnic, příčkovek z cihel pálených na maltu vápennou nebo vápenocementovou plochy do 1 m2, tl. do 600 mm</t>
  </si>
  <si>
    <t>-460932247</t>
  </si>
  <si>
    <t>https://podminky.urs.cz/item/CS_URS_2021_02/971033561</t>
  </si>
  <si>
    <t>"2.NP" 1,1*0,6+1,1*0,85*2+0,6*0,6*2</t>
  </si>
  <si>
    <t>56</t>
  </si>
  <si>
    <t>971033631</t>
  </si>
  <si>
    <t>Vybourání otvorů ve zdivu základovém nebo nadzákladovém z cihel, tvárnic, příčkovek z cihel pálených na maltu vápennou nebo vápenocementovou plochy do 4 m2, tl. do 150 mm</t>
  </si>
  <si>
    <t>1107700476</t>
  </si>
  <si>
    <t>https://podminky.urs.cz/item/CS_URS_2021_02/971033631</t>
  </si>
  <si>
    <t>"2.21" 0,9*2,3</t>
  </si>
  <si>
    <t>57</t>
  </si>
  <si>
    <t>974031164</t>
  </si>
  <si>
    <t>Vysekání rýh ve zdivu cihelném na maltu vápennou nebo vápenocementovou do hl. 150 mm a šířky do 150 mm</t>
  </si>
  <si>
    <t>625616332</t>
  </si>
  <si>
    <t>https://podminky.urs.cz/item/CS_URS_2021_02/974031164</t>
  </si>
  <si>
    <t>"2.NP pro ocel. překlady" 1,5*6+1,0*4</t>
  </si>
  <si>
    <t>58</t>
  </si>
  <si>
    <t>974031169</t>
  </si>
  <si>
    <t>Vysekání rýh ve zdivu cihelném na maltu vápennou nebo vápenocementovou do hl. 150 mm a šířky Příplatek k ceně -1167 za každých dalších 100 mm šířky rýhy hl. do 150 mm</t>
  </si>
  <si>
    <t>851289293</t>
  </si>
  <si>
    <t>https://podminky.urs.cz/item/CS_URS_2021_02/974031169</t>
  </si>
  <si>
    <t>59</t>
  </si>
  <si>
    <t>976082131</t>
  </si>
  <si>
    <t>Vybourání drobných zámečnických a jiných konstrukcí objímek, držáků, věšáků, záclonových konzol, lustrových skob apod., ze zdiva cihelného</t>
  </si>
  <si>
    <t>-190455380</t>
  </si>
  <si>
    <t>https://podminky.urs.cz/item/CS_URS_2021_02/976082131</t>
  </si>
  <si>
    <t>"VZT mřížka" 4</t>
  </si>
  <si>
    <t>60</t>
  </si>
  <si>
    <t>977311112</t>
  </si>
  <si>
    <t>Řezání stávajících betonových mazanin bez vyztužení hloubky přes 50 do 100 mm</t>
  </si>
  <si>
    <t>1655050911</t>
  </si>
  <si>
    <t>https://podminky.urs.cz/item/CS_URS_2021_02/977311112</t>
  </si>
  <si>
    <t>"0.17a" 2*(6+3)</t>
  </si>
  <si>
    <t>61</t>
  </si>
  <si>
    <t>977311114</t>
  </si>
  <si>
    <t>Řezání stávajících betonových mazanin bez vyztužení hloubky přes 150 do 200 mm</t>
  </si>
  <si>
    <t>198245742</t>
  </si>
  <si>
    <t>https://podminky.urs.cz/item/CS_URS_2021_02/977311114</t>
  </si>
  <si>
    <t>"1.04b" 2*(13,8+1,2)</t>
  </si>
  <si>
    <t>62</t>
  </si>
  <si>
    <t>978021191</t>
  </si>
  <si>
    <t>Otlučení cementových vnitřních ploch stěn, v rozsahu do 100 %</t>
  </si>
  <si>
    <t>-262624923</t>
  </si>
  <si>
    <t>https://podminky.urs.cz/item/CS_URS_2021_02/978021191</t>
  </si>
  <si>
    <t>"2.1 olej. malba schodiště" 1,6*(6*2+3)</t>
  </si>
  <si>
    <t>997</t>
  </si>
  <si>
    <t>Přesun sutě</t>
  </si>
  <si>
    <t>63</t>
  </si>
  <si>
    <t>997013151</t>
  </si>
  <si>
    <t>Vnitrostaveništní doprava suti a vybouraných hmot vodorovně do 50 m svisle s omezením mechanizace pro budovy a haly výšky do 6 m</t>
  </si>
  <si>
    <t>210124300</t>
  </si>
  <si>
    <t>https://podminky.urs.cz/item/CS_URS_2021_02/997013151</t>
  </si>
  <si>
    <t>64</t>
  </si>
  <si>
    <t>997013501</t>
  </si>
  <si>
    <t>Odvoz suti a vybouraných hmot na skládku nebo meziskládku se složením, na vzdálenost do 1 km</t>
  </si>
  <si>
    <t>-755644000</t>
  </si>
  <si>
    <t>https://podminky.urs.cz/item/CS_URS_2021_02/997013501</t>
  </si>
  <si>
    <t>65</t>
  </si>
  <si>
    <t>997013509</t>
  </si>
  <si>
    <t>Odvoz suti a vybouraných hmot na skládku nebo meziskládku se složením, na vzdálenost Příplatek k ceně za každý další i započatý 1 km přes 1 km</t>
  </si>
  <si>
    <t>2110646012</t>
  </si>
  <si>
    <t>https://podminky.urs.cz/item/CS_URS_2021_02/997013509</t>
  </si>
  <si>
    <t>174,186*15 'Přepočtené koeficientem množství</t>
  </si>
  <si>
    <t>66</t>
  </si>
  <si>
    <t>997013635</t>
  </si>
  <si>
    <t>Poplatek za uložení stavebního odpadu na skládce (skládkovné) komunálního zatříděného do Katalogu odpadů pod kódem 20 03 01</t>
  </si>
  <si>
    <t>-220788749</t>
  </si>
  <si>
    <t>https://podminky.urs.cz/item/CS_URS_2021_02/997013635</t>
  </si>
  <si>
    <t>174,186*0,05 'Přepočtené koeficientem množství</t>
  </si>
  <si>
    <t>67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</si>
  <si>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</si>
  <si>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</si>
  <si>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1545416911</t>
  </si>
  <si>
    <t>https://podminky.urs.cz/item/CS_URS_2021_02/997013869</t>
  </si>
  <si>
    <t>174,186*0,8 'Přepočtené koeficientem množství</t>
  </si>
  <si>
    <t>68</t>
  </si>
  <si>
    <t>997013871</t>
  </si>
  <si>
    <t>Poplatek za uložení stavebního odpadu na recyklační skládce (skládkovné) směsného stavebního a demoličního zatříděného do Katalogu odpadů pod kódem 17 09 04</t>
  </si>
  <si>
    <t>1936490154</t>
  </si>
  <si>
    <t>https://podminky.urs.cz/item/CS_URS_2021_02/997013871</t>
  </si>
  <si>
    <t>174,186*0,15 'Přepočtené koeficientem množství</t>
  </si>
  <si>
    <t>998</t>
  </si>
  <si>
    <t>Přesun hmot</t>
  </si>
  <si>
    <t>69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</si>
  <si>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</si>
  <si>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</si>
  <si>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142500296</t>
  </si>
  <si>
    <t>https://podminky.urs.cz/item/CS_URS_2021_02/998017002</t>
  </si>
  <si>
    <t>PSV</t>
  </si>
  <si>
    <t>Práce a dodávky PSV</t>
  </si>
  <si>
    <t>711</t>
  </si>
  <si>
    <t>Izolace proti vodě, vlhkosti a plynům</t>
  </si>
  <si>
    <t>70</t>
  </si>
  <si>
    <t>711111001</t>
  </si>
  <si>
    <t>Provedení izolace proti zemní vlhkosti natěradly a tmely za studena na ploše vodorovné V nátěrem penetračním</t>
  </si>
  <si>
    <t>-1320736813</t>
  </si>
  <si>
    <t>https://podminky.urs.cz/item/CS_URS_2021_02/711111001</t>
  </si>
  <si>
    <t>"sál" 13,8*1,2</t>
  </si>
  <si>
    <t>71</t>
  </si>
  <si>
    <t>11163150</t>
  </si>
  <si>
    <t>lak penetrační asfaltový</t>
  </si>
  <si>
    <t>1711107084</t>
  </si>
  <si>
    <t>16,56*0,0004 'Přepočtené koeficientem množství</t>
  </si>
  <si>
    <t>72</t>
  </si>
  <si>
    <t>711141559</t>
  </si>
  <si>
    <t>Provedení izolace proti zemní vlhkosti pásy přitavením NAIP na ploše vodorovné V</t>
  </si>
  <si>
    <t>-2117172985</t>
  </si>
  <si>
    <t>https://podminky.urs.cz/item/CS_URS_2021_02/711141559</t>
  </si>
  <si>
    <t>73</t>
  </si>
  <si>
    <t>62832134</t>
  </si>
  <si>
    <t>pás asfaltový natavitelný oxidovaný tl 4,0mm typu V60 S40 s vložkou ze skleněné rohože, s jemnozrnným minerálním posypem</t>
  </si>
  <si>
    <t>-986596792</t>
  </si>
  <si>
    <t>16,56*1,2 'Přepočtené koeficientem množství</t>
  </si>
  <si>
    <t>74</t>
  </si>
  <si>
    <t>998711101</t>
  </si>
  <si>
    <t>Přesun hmot pro izolace proti vodě, vlhkosti a plynům stanovený z hmotnosti přesunovaného materiálu vodorovná dopravní vzdálenost do 50 m v objektech výšky do 6 m</t>
  </si>
  <si>
    <t>1960994481</t>
  </si>
  <si>
    <t>https://podminky.urs.cz/item/CS_URS_2021_02/998711101</t>
  </si>
  <si>
    <t>721</t>
  </si>
  <si>
    <t>Zdravotechnika - vnitřní kanalizace</t>
  </si>
  <si>
    <t>75</t>
  </si>
  <si>
    <t>721171902</t>
  </si>
  <si>
    <t>Opravy odpadního potrubí plastového vsazení odbočky do potrubí DN 40</t>
  </si>
  <si>
    <t>-958912078</t>
  </si>
  <si>
    <t>https://podminky.urs.cz/item/CS_URS_2021_02/721171902</t>
  </si>
  <si>
    <t>76</t>
  </si>
  <si>
    <t>721171905</t>
  </si>
  <si>
    <t>Opravy odpadního potrubí plastového vsazení odbočky do potrubí DN 110</t>
  </si>
  <si>
    <t>1945866276</t>
  </si>
  <si>
    <t>https://podminky.urs.cz/item/CS_URS_2021_02/721171905</t>
  </si>
  <si>
    <t>77</t>
  </si>
  <si>
    <t>721173401</t>
  </si>
  <si>
    <t>Potrubí z trub PVC SN4 svodné (ležaté) DN 110</t>
  </si>
  <si>
    <t>-1729028101</t>
  </si>
  <si>
    <t>https://podminky.urs.cz/item/CS_URS_2021_02/721173401</t>
  </si>
  <si>
    <t>78</t>
  </si>
  <si>
    <t>721173404</t>
  </si>
  <si>
    <t>Potrubí z trub PVC SN4 svodné (ležaté) DN 200</t>
  </si>
  <si>
    <t>-1881220361</t>
  </si>
  <si>
    <t>https://podminky.urs.cz/item/CS_URS_2021_02/721173404</t>
  </si>
  <si>
    <t>"průchodka" 14</t>
  </si>
  <si>
    <t>79</t>
  </si>
  <si>
    <t>721174025</t>
  </si>
  <si>
    <t>Potrubí z trub polypropylenových odpadní (svislé) DN 110</t>
  </si>
  <si>
    <t>-367795840</t>
  </si>
  <si>
    <t>https://podminky.urs.cz/item/CS_URS_2021_02/721174025</t>
  </si>
  <si>
    <t>80</t>
  </si>
  <si>
    <t>721174042</t>
  </si>
  <si>
    <t>Potrubí z trub polypropylenových připojovací DN 40</t>
  </si>
  <si>
    <t>-457522323</t>
  </si>
  <si>
    <t>https://podminky.urs.cz/item/CS_URS_2021_02/721174042</t>
  </si>
  <si>
    <t>81</t>
  </si>
  <si>
    <t>721174045</t>
  </si>
  <si>
    <t>Potrubí z trub polypropylenových připojovací DN 110</t>
  </si>
  <si>
    <t>581747765</t>
  </si>
  <si>
    <t>https://podminky.urs.cz/item/CS_URS_2021_02/721174045</t>
  </si>
  <si>
    <t>82</t>
  </si>
  <si>
    <t>721174063</t>
  </si>
  <si>
    <t>Potrubí z trub polypropylenových větrací DN 110</t>
  </si>
  <si>
    <t>2121223121</t>
  </si>
  <si>
    <t>https://podminky.urs.cz/item/CS_URS_2021_02/721174063</t>
  </si>
  <si>
    <t>7*4,3</t>
  </si>
  <si>
    <t>83</t>
  </si>
  <si>
    <t>721194104</t>
  </si>
  <si>
    <t>Vyměření přípojek na potrubí vyvedení a upevnění odpadních výpustek DN 40</t>
  </si>
  <si>
    <t>1300304559</t>
  </si>
  <si>
    <t>https://podminky.urs.cz/item/CS_URS_2021_02/721194104</t>
  </si>
  <si>
    <t>84</t>
  </si>
  <si>
    <t>721194109</t>
  </si>
  <si>
    <t>Vyměření přípojek na potrubí vyvedení a upevnění odpadních výpustek DN 110</t>
  </si>
  <si>
    <t>1671797799</t>
  </si>
  <si>
    <t>https://podminky.urs.cz/item/CS_URS_2021_02/721194109</t>
  </si>
  <si>
    <t>85</t>
  </si>
  <si>
    <t>721211403</t>
  </si>
  <si>
    <t>Podlahové vpusti s vodorovným odtokem DN 50/75 s kulovým kloubem</t>
  </si>
  <si>
    <t>-1279767117</t>
  </si>
  <si>
    <t>https://podminky.urs.cz/item/CS_URS_2021_02/721211403</t>
  </si>
  <si>
    <t>86</t>
  </si>
  <si>
    <t>721273153</t>
  </si>
  <si>
    <t>Ventilační hlavice z polypropylenu (PP) DN 110</t>
  </si>
  <si>
    <t>-167124442</t>
  </si>
  <si>
    <t>https://podminky.urs.cz/item/CS_URS_2021_02/721273153</t>
  </si>
  <si>
    <t>87</t>
  </si>
  <si>
    <t>721910912</t>
  </si>
  <si>
    <t>Pročištění svislých odpadů v jednom podlaží do DN 200</t>
  </si>
  <si>
    <t>-2134040815</t>
  </si>
  <si>
    <t>https://podminky.urs.cz/item/CS_URS_2021_02/721910912</t>
  </si>
  <si>
    <t>88</t>
  </si>
  <si>
    <t>359901211</t>
  </si>
  <si>
    <t>Monitoring stok (kamerový systém) jakékoli výšky nová kanalizace</t>
  </si>
  <si>
    <t>605388057</t>
  </si>
  <si>
    <t>https://podminky.urs.cz/item/CS_URS_2021_02/359901211</t>
  </si>
  <si>
    <t>89</t>
  </si>
  <si>
    <t>359901212</t>
  </si>
  <si>
    <t>Monitoring stok (kamerový systém) jakékoli výšky stávající kanalizace</t>
  </si>
  <si>
    <t>243430565</t>
  </si>
  <si>
    <t>https://podminky.urs.cz/item/CS_URS_2021_02/359901212</t>
  </si>
  <si>
    <t>90</t>
  </si>
  <si>
    <t>721910961</t>
  </si>
  <si>
    <t>Pročištění zápachových uzávěrek jednoduchých umyvadlových nebo dřezových</t>
  </si>
  <si>
    <t>-416151201</t>
  </si>
  <si>
    <t>https://podminky.urs.cz/item/CS_URS_2021_02/721910961</t>
  </si>
  <si>
    <t>91</t>
  </si>
  <si>
    <t>998721102</t>
  </si>
  <si>
    <t>Přesun hmot pro vnitřní kanalizace stanovený z hmotnosti přesunovaného materiálu vodorovná dopravní vzdálenost do 50 m v objektech výšky přes 6 do 12 m</t>
  </si>
  <si>
    <t>783197041</t>
  </si>
  <si>
    <t>https://podminky.urs.cz/item/CS_URS_2021_02/998721102</t>
  </si>
  <si>
    <t>92</t>
  </si>
  <si>
    <t>998721181</t>
  </si>
  <si>
    <t>Přesun hmot pro vnitřní kanalizace stanovený z hmotnosti přesunovaného materiálu Příplatek k ceně za přesun prováděný bez použití mechanizace pro jakoukoliv výšku objektu</t>
  </si>
  <si>
    <t>699906675</t>
  </si>
  <si>
    <t>https://podminky.urs.cz/item/CS_URS_2021_02/998721181</t>
  </si>
  <si>
    <t>722</t>
  </si>
  <si>
    <t>Zdravotechnika - vnitřní vodovod</t>
  </si>
  <si>
    <t>93</t>
  </si>
  <si>
    <t>722171933</t>
  </si>
  <si>
    <t>Výměna trubky, tvarovky, vsazení odbočky na rozvodech vody z plastů D přes 20 do 25 mm</t>
  </si>
  <si>
    <t>-1416765784</t>
  </si>
  <si>
    <t>https://podminky.urs.cz/item/CS_URS_2021_02/722171933</t>
  </si>
  <si>
    <t>94</t>
  </si>
  <si>
    <t>722171934</t>
  </si>
  <si>
    <t>Výměna trubky, tvarovky, vsazení odbočky na rozvodech vody z plastů D přes 25 do 32 mm</t>
  </si>
  <si>
    <t>1653630207</t>
  </si>
  <si>
    <t>https://podminky.urs.cz/item/CS_URS_2021_02/722171934</t>
  </si>
  <si>
    <t>95</t>
  </si>
  <si>
    <t>722174022</t>
  </si>
  <si>
    <t>Potrubí z plastových trubek z polypropylenu PPR svařovaných polyfúzně PN 20 (SDR 6) D 20 x 3,4</t>
  </si>
  <si>
    <t>-203902376</t>
  </si>
  <si>
    <t>https://podminky.urs.cz/item/CS_URS_2021_02/722174022</t>
  </si>
  <si>
    <t>96</t>
  </si>
  <si>
    <t>722174023</t>
  </si>
  <si>
    <t>Potrubí z plastových trubek z polypropylenu PPR svařovaných polyfúzně PN 20 (SDR 6) D 25 x 4,2</t>
  </si>
  <si>
    <t>1610722411</t>
  </si>
  <si>
    <t>https://podminky.urs.cz/item/CS_URS_2021_02/722174023</t>
  </si>
  <si>
    <t>97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</si>
  <si>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</si>
  <si>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</si>
  <si>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-1322470872</t>
  </si>
  <si>
    <t>https://podminky.urs.cz/item/CS_URS_2021_02/722181231</t>
  </si>
  <si>
    <t>98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</si>
  <si>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</si>
  <si>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</si>
  <si>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-1665656374</t>
  </si>
  <si>
    <t>https://podminky.urs.cz/item/CS_URS_2021_02/722181232</t>
  </si>
  <si>
    <t>99</t>
  </si>
  <si>
    <t>722190401</t>
  </si>
  <si>
    <t>Zřízení přípojek na potrubí vyvedení a upevnění výpustek do DN 25</t>
  </si>
  <si>
    <t>1763960008</t>
  </si>
  <si>
    <t>https://podminky.urs.cz/item/CS_URS_2021_02/722190401</t>
  </si>
  <si>
    <t>100</t>
  </si>
  <si>
    <t>722190901</t>
  </si>
  <si>
    <t>Opravy ostatní uzavření nebo otevření vodovodního potrubí při opravách včetně vypuštění a napuštění</t>
  </si>
  <si>
    <t>-951917957</t>
  </si>
  <si>
    <t>https://podminky.urs.cz/item/CS_URS_2021_02/722190901</t>
  </si>
  <si>
    <t>101</t>
  </si>
  <si>
    <t>722240123</t>
  </si>
  <si>
    <t>Armatury z plastických hmot kohouty (PPR) kulové DN 25</t>
  </si>
  <si>
    <t>-2066642089</t>
  </si>
  <si>
    <t>https://podminky.urs.cz/item/CS_URS_2021_02/722240123</t>
  </si>
  <si>
    <t>102</t>
  </si>
  <si>
    <t>722290234</t>
  </si>
  <si>
    <t>Zkoušky, proplach a desinfekce vodovodního potrubí proplach a desinfekce vodovodního potrubí do DN 80</t>
  </si>
  <si>
    <t>1330217474</t>
  </si>
  <si>
    <t>https://podminky.urs.cz/item/CS_URS_2021_02/722290234</t>
  </si>
  <si>
    <t>103</t>
  </si>
  <si>
    <t>998722102</t>
  </si>
  <si>
    <t>Přesun hmot pro vnitřní vodovod stanovený z hmotnosti přesunovaného materiálu vodorovná dopravní vzdálenost do 50 m v objektech výšky přes 6 do 12 m</t>
  </si>
  <si>
    <t>236360519</t>
  </si>
  <si>
    <t>https://podminky.urs.cz/item/CS_URS_2021_02/998722102</t>
  </si>
  <si>
    <t>104</t>
  </si>
  <si>
    <t>998722181</t>
  </si>
  <si>
    <t>Přesun hmot pro vnitřní vodovod stanovený z hmotnosti přesunovaného materiálu Příplatek k ceně za přesun prováděný bez použití mechanizace pro jakoukoliv výšku objektu</t>
  </si>
  <si>
    <t>1858010124</t>
  </si>
  <si>
    <t>https://podminky.urs.cz/item/CS_URS_2021_02/998722181</t>
  </si>
  <si>
    <t>725</t>
  </si>
  <si>
    <t>Zdravotechnika - zařizovací předměty</t>
  </si>
  <si>
    <t>105</t>
  </si>
  <si>
    <t>725110811</t>
  </si>
  <si>
    <t>Demontáž klozetů splachovacích s nádrží nebo tlakovým splachovačem</t>
  </si>
  <si>
    <t>soubor</t>
  </si>
  <si>
    <t>-1859645437</t>
  </si>
  <si>
    <t>https://podminky.urs.cz/item/CS_URS_2021_02/725110811</t>
  </si>
  <si>
    <t>10+4</t>
  </si>
  <si>
    <t>106</t>
  </si>
  <si>
    <t>725112022</t>
  </si>
  <si>
    <t>Zařízení záchodů klozety keramické závěsné na nosné stěny s hlubokým splachováním odpad vodorovný</t>
  </si>
  <si>
    <t>2063341676</t>
  </si>
  <si>
    <t>https://podminky.urs.cz/item/CS_URS_2021_02/725112022</t>
  </si>
  <si>
    <t>107</t>
  </si>
  <si>
    <t>725121529</t>
  </si>
  <si>
    <t>Pisoárové záchodky keramické automatické s teplotním snímačem</t>
  </si>
  <si>
    <t>264450265</t>
  </si>
  <si>
    <t>https://podminky.urs.cz/item/CS_URS_2021_02/725121529</t>
  </si>
  <si>
    <t>108</t>
  </si>
  <si>
    <t>725122817</t>
  </si>
  <si>
    <t>Demontáž pisoárů bez nádrže s rohovým ventilem s 1 záchodkem</t>
  </si>
  <si>
    <t>-1802028060</t>
  </si>
  <si>
    <t>https://podminky.urs.cz/item/CS_URS_2021_02/725122817</t>
  </si>
  <si>
    <t>3+1</t>
  </si>
  <si>
    <t>109</t>
  </si>
  <si>
    <t>725210821</t>
  </si>
  <si>
    <t>Demontáž umyvadel bez výtokových armatur umyvadel</t>
  </si>
  <si>
    <t>1968539720</t>
  </si>
  <si>
    <t>https://podminky.urs.cz/item/CS_URS_2021_02/725210821</t>
  </si>
  <si>
    <t>5+2</t>
  </si>
  <si>
    <t>110</t>
  </si>
  <si>
    <t>725211603</t>
  </si>
  <si>
    <t>Umyvadla keramická bílá bez výtokových armatur připevněná na stěnu šrouby bez sloupu nebo krytu na sifon, šířka umyvadla 600 mm</t>
  </si>
  <si>
    <t>592251401</t>
  </si>
  <si>
    <t>https://podminky.urs.cz/item/CS_URS_2021_02/725211603</t>
  </si>
  <si>
    <t>111</t>
  </si>
  <si>
    <t>725291511</t>
  </si>
  <si>
    <t>Doplňky zařízení koupelen a záchodů plastové dávkovač tekutého mýdla na 350 ml</t>
  </si>
  <si>
    <t>-79193834</t>
  </si>
  <si>
    <t>https://podminky.urs.cz/item/CS_URS_2021_02/725291511</t>
  </si>
  <si>
    <t>112</t>
  </si>
  <si>
    <t>725291521</t>
  </si>
  <si>
    <t>Doplňky zařízení koupelen a záchodů plastové zásobník toaletních papírů</t>
  </si>
  <si>
    <t>-971970343</t>
  </si>
  <si>
    <t>https://podminky.urs.cz/item/CS_URS_2021_02/725291521</t>
  </si>
  <si>
    <t>113</t>
  </si>
  <si>
    <t>725291531</t>
  </si>
  <si>
    <t>Doplňky zařízení koupelen a záchodů plastové zásobník papírových ručníků</t>
  </si>
  <si>
    <t>728293133</t>
  </si>
  <si>
    <t>https://podminky.urs.cz/item/CS_URS_2021_02/725291531</t>
  </si>
  <si>
    <t>114</t>
  </si>
  <si>
    <t>725813111</t>
  </si>
  <si>
    <t>Ventily rohové bez připojovací trubičky nebo flexi hadičky G 1/2"</t>
  </si>
  <si>
    <t>1294733735</t>
  </si>
  <si>
    <t>https://podminky.urs.cz/item/CS_URS_2021_02/725813111</t>
  </si>
  <si>
    <t>115</t>
  </si>
  <si>
    <t>725820801</t>
  </si>
  <si>
    <t>Demontáž baterií nástěnných do G 3/4</t>
  </si>
  <si>
    <t>1210875010</t>
  </si>
  <si>
    <t>https://podminky.urs.cz/item/CS_URS_2021_02/725820801</t>
  </si>
  <si>
    <t>116</t>
  </si>
  <si>
    <t>725822611</t>
  </si>
  <si>
    <t>Baterie umyvadlové stojánkové pákové bez výpusti</t>
  </si>
  <si>
    <t>-85461844</t>
  </si>
  <si>
    <t>https://podminky.urs.cz/item/CS_URS_2021_02/725822611</t>
  </si>
  <si>
    <t>117</t>
  </si>
  <si>
    <t>725860811</t>
  </si>
  <si>
    <t>Demontáž zápachových uzávěrek pro zařizovací předměty jednoduchých</t>
  </si>
  <si>
    <t>2140580090</t>
  </si>
  <si>
    <t>https://podminky.urs.cz/item/CS_URS_2021_02/725860811</t>
  </si>
  <si>
    <t>118</t>
  </si>
  <si>
    <t>725861102</t>
  </si>
  <si>
    <t>Zápachové uzávěrky zařizovacích předmětů pro umyvadla DN 40</t>
  </si>
  <si>
    <t>-887007090</t>
  </si>
  <si>
    <t>https://podminky.urs.cz/item/CS_URS_2021_02/725861102</t>
  </si>
  <si>
    <t>119</t>
  </si>
  <si>
    <t>998725102</t>
  </si>
  <si>
    <t>Přesun hmot pro zařizovací předměty stanovený z hmotnosti přesunovaného materiálu vodorovná dopravní vzdálenost do 50 m v objektech výšky přes 6 do 12 m</t>
  </si>
  <si>
    <t>-1279247945</t>
  </si>
  <si>
    <t>https://podminky.urs.cz/item/CS_URS_2021_02/998725102</t>
  </si>
  <si>
    <t>120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</si>
  <si>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</si>
  <si>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</si>
  <si>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1811035160</t>
  </si>
  <si>
    <t>https://podminky.urs.cz/item/CS_URS_2021_02/998725181</t>
  </si>
  <si>
    <t>726</t>
  </si>
  <si>
    <t>Zdravotechnika - předstěnové instalace</t>
  </si>
  <si>
    <t>121</t>
  </si>
  <si>
    <t>726111031</t>
  </si>
  <si>
    <t>Předstěnové instalační systémy pro zazdění do masivních zděných konstrukcí pro závěsné klozety ovládání zepředu, stavební výška 1080 mm</t>
  </si>
  <si>
    <t>357204533</t>
  </si>
  <si>
    <t>https://podminky.urs.cz/item/CS_URS_2021_02/726111031</t>
  </si>
  <si>
    <t>122</t>
  </si>
  <si>
    <t>998726112</t>
  </si>
  <si>
    <t>Přesun hmot pro instalační prefabrikáty stanovený z hmotnosti přesunovaného materiálu vodorovná dopravní vzdálenost do 50 m v objektech výšky přes 6 m do 12 m</t>
  </si>
  <si>
    <t>-1561035992</t>
  </si>
  <si>
    <t>https://podminky.urs.cz/item/CS_URS_2021_02/998726112</t>
  </si>
  <si>
    <t>123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</si>
  <si>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</si>
  <si>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</si>
  <si>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1579417269</t>
  </si>
  <si>
    <t>https://podminky.urs.cz/item/CS_URS_2021_02/998726181</t>
  </si>
  <si>
    <t>727</t>
  </si>
  <si>
    <t>Zdravotechnika - požární ochrana</t>
  </si>
  <si>
    <t>124</t>
  </si>
  <si>
    <t>727212202</t>
  </si>
  <si>
    <t>Protipožární trubní ucpávky plastového potrubí prostup stěnou tloušťky 150 mm požární odolnost EI 60 D 25</t>
  </si>
  <si>
    <t>153052741</t>
  </si>
  <si>
    <t>https://podminky.urs.cz/item/CS_URS_2021_02/727212202</t>
  </si>
  <si>
    <t>125</t>
  </si>
  <si>
    <t>727212203</t>
  </si>
  <si>
    <t>Protipožární trubní ucpávky plastového potrubí prostup stěnou tloušťky 150 mm požární odolnost EI 60 D 32</t>
  </si>
  <si>
    <t>1440795963</t>
  </si>
  <si>
    <t>https://podminky.urs.cz/item/CS_URS_2021_02/727212203</t>
  </si>
  <si>
    <t>126</t>
  </si>
  <si>
    <t>727213203</t>
  </si>
  <si>
    <t>Protipožární trubní ucpávky plastového potrubí prostup stropem tloušťky 150 mm požární odolnost EI 60 D 32</t>
  </si>
  <si>
    <t>861534023</t>
  </si>
  <si>
    <t>https://podminky.urs.cz/item/CS_URS_2021_02/727213203</t>
  </si>
  <si>
    <t>127</t>
  </si>
  <si>
    <t>727213227</t>
  </si>
  <si>
    <t>Protipožární trubní ucpávky plastového potrubí prostup stropem tloušťky 150 mm požární odolnost EI 120 D 110</t>
  </si>
  <si>
    <t>59367625</t>
  </si>
  <si>
    <t>https://podminky.urs.cz/item/CS_URS_2021_02/727213227</t>
  </si>
  <si>
    <t>733</t>
  </si>
  <si>
    <t>Ústřední vytápění - rozvodné potrubí</t>
  </si>
  <si>
    <t>128</t>
  </si>
  <si>
    <t>733192910</t>
  </si>
  <si>
    <t>Opravy rozvodů potrubí z trubek ocelových hladkých montáž Ø 22</t>
  </si>
  <si>
    <t>-174846883</t>
  </si>
  <si>
    <t>https://podminky.urs.cz/item/CS_URS_2021_02/733192910</t>
  </si>
  <si>
    <t>129</t>
  </si>
  <si>
    <t>14011010</t>
  </si>
  <si>
    <t>trubka ocelová bezešvá hladká jakost 11 353 22x2,6mm</t>
  </si>
  <si>
    <t>121130326</t>
  </si>
  <si>
    <t>130</t>
  </si>
  <si>
    <t>733192912</t>
  </si>
  <si>
    <t>Opravy rozvodů potrubí z trubek ocelových hladkých montáž Ø 28</t>
  </si>
  <si>
    <t>266772965</t>
  </si>
  <si>
    <t>https://podminky.urs.cz/item/CS_URS_2021_02/733192912</t>
  </si>
  <si>
    <t>131</t>
  </si>
  <si>
    <t>14011012</t>
  </si>
  <si>
    <t>trubka ocelová bezešvá hladká jakost 11 353 28x2,6mm</t>
  </si>
  <si>
    <t>-40994883</t>
  </si>
  <si>
    <t>132</t>
  </si>
  <si>
    <t>733194912</t>
  </si>
  <si>
    <t>Opravy rozvodů potrubí z trubek ocelových hladkých navaření odbočky na stávající potrubí odbočka Ø 28/2,6</t>
  </si>
  <si>
    <t>1319900991</t>
  </si>
  <si>
    <t>https://podminky.urs.cz/item/CS_URS_2021_02/733194912</t>
  </si>
  <si>
    <t>133</t>
  </si>
  <si>
    <t>998733102</t>
  </si>
  <si>
    <t>Přesun hmot pro rozvody potrubí stanovený z hmotnosti přesunovaného materiálu vodorovná dopravní vzdálenost do 50 m v objektech výšky přes 6 do 12 m</t>
  </si>
  <si>
    <t>2142415508</t>
  </si>
  <si>
    <t>https://podminky.urs.cz/item/CS_URS_2021_02/998733102</t>
  </si>
  <si>
    <t>134</t>
  </si>
  <si>
    <t>998733181</t>
  </si>
  <si>
    <t>Přesun hmot pro rozvody potrubí stanovený z hmotnosti přesunovaného materiálu Příplatek k cenám za přesun prováděný bez použití mechanizace pro jakoukoliv výšku objektu</t>
  </si>
  <si>
    <t>-1804776141</t>
  </si>
  <si>
    <t>https://podminky.urs.cz/item/CS_URS_2021_02/998733181</t>
  </si>
  <si>
    <t>735</t>
  </si>
  <si>
    <t>Ústřední vytápění - otopná tělesa</t>
  </si>
  <si>
    <t>135</t>
  </si>
  <si>
    <t>735111810</t>
  </si>
  <si>
    <t>Demontáž otopných těles litinových článkových</t>
  </si>
  <si>
    <t>-561771742</t>
  </si>
  <si>
    <t>https://podminky.urs.cz/item/CS_URS_2021_02/735111810</t>
  </si>
  <si>
    <t>"1.PP" 0,6*(5*1,2+2*0,4)</t>
  </si>
  <si>
    <t>"1.NP" 0,6*(3*0,6+3*0,8+18*1,0+2,0)</t>
  </si>
  <si>
    <t>"2.NP" 0,6*1,0*25</t>
  </si>
  <si>
    <t>136</t>
  </si>
  <si>
    <t>735152474</t>
  </si>
  <si>
    <t>Otopná tělesa panelová VK dvoudesková PN 1,0 MPa, T do 110°C s jednou přídavnou přestupní plochou výšky tělesa 600 mm stavební délky / výkonu 700 mm / 902 W</t>
  </si>
  <si>
    <t>-1419033955</t>
  </si>
  <si>
    <t>https://podminky.urs.cz/item/CS_URS_2021_02/735152474</t>
  </si>
  <si>
    <t>"0.12" 1</t>
  </si>
  <si>
    <t>"1.13" 1</t>
  </si>
  <si>
    <t>137</t>
  </si>
  <si>
    <t>734222812</t>
  </si>
  <si>
    <t>Ventily regulační závitové termostatické, s hlavicí ručního ovládání PN 16 do 110°C přímé chromované G 1/2</t>
  </si>
  <si>
    <t>-1535194983</t>
  </si>
  <si>
    <t>https://podminky.urs.cz/item/CS_URS_2021_02/734222812</t>
  </si>
  <si>
    <t>138</t>
  </si>
  <si>
    <t>734261402</t>
  </si>
  <si>
    <t>Šroubení připojovací armatury radiátorů VK PN 10 do 110°C, regulační uzavíratelné rohové G 1/2 x 18</t>
  </si>
  <si>
    <t>-879377012</t>
  </si>
  <si>
    <t>https://podminky.urs.cz/item/CS_URS_2021_02/734261402</t>
  </si>
  <si>
    <t>139</t>
  </si>
  <si>
    <t>735191910</t>
  </si>
  <si>
    <t>Ostatní opravy otopných těles napuštění vody do otopného systému včetně potrubí (bez kotle a ohříváků) otopných těles</t>
  </si>
  <si>
    <t>867641953</t>
  </si>
  <si>
    <t>https://podminky.urs.cz/item/CS_URS_2021_02/735191910</t>
  </si>
  <si>
    <t>140</t>
  </si>
  <si>
    <t>735191914</t>
  </si>
  <si>
    <t>Ostatní opravy otopných těles montáž otopných těles sestavených z použitých článků litinových</t>
  </si>
  <si>
    <t>-1948870185</t>
  </si>
  <si>
    <t>https://podminky.urs.cz/item/CS_URS_2021_02/735191914</t>
  </si>
  <si>
    <t>"přesunutá tělesa" 3*0,6*1,0</t>
  </si>
  <si>
    <t>141</t>
  </si>
  <si>
    <t>735192911</t>
  </si>
  <si>
    <t>Ostatní opravy otopných těles zpětná montáž otopných těles článkových litinových</t>
  </si>
  <si>
    <t>969748241</t>
  </si>
  <si>
    <t>https://podminky.urs.cz/item/CS_URS_2021_02/735192911</t>
  </si>
  <si>
    <t>33,6-1,8</t>
  </si>
  <si>
    <t>142</t>
  </si>
  <si>
    <t>998735102</t>
  </si>
  <si>
    <t>Přesun hmot pro otopná tělesa stanovený z hmotnosti přesunovaného materiálu vodorovná dopravní vzdálenost do 50 m v objektech výšky přes 6 do 12 m</t>
  </si>
  <si>
    <t>-170470541</t>
  </si>
  <si>
    <t>https://podminky.urs.cz/item/CS_URS_2021_02/998735102</t>
  </si>
  <si>
    <t>761</t>
  </si>
  <si>
    <t>Konstrukce prosvětlovací</t>
  </si>
  <si>
    <t>143</t>
  </si>
  <si>
    <t>761114113</t>
  </si>
  <si>
    <t>Stěny a příčky ze skleněných tvárnic zděné rozměr 190 x 190 x 100 mm bezbarvé lesklé dezén vlna</t>
  </si>
  <si>
    <t>1188142227</t>
  </si>
  <si>
    <t>https://podminky.urs.cz/item/CS_URS_2021_02/761114113</t>
  </si>
  <si>
    <t>2,2*2,05</t>
  </si>
  <si>
    <t>144</t>
  </si>
  <si>
    <t>998761101</t>
  </si>
  <si>
    <t>Přesun hmot pro konstrukce sklobetonové stanovený z hmotnosti přesunovaného materiálu vodorovná dopravní vzdálenost do 50 m v objektech výšky do 6 m</t>
  </si>
  <si>
    <t>-247248342</t>
  </si>
  <si>
    <t>https://podminky.urs.cz/item/CS_URS_2021_02/998761101</t>
  </si>
  <si>
    <t>145</t>
  </si>
  <si>
    <t>998761181</t>
  </si>
  <si>
    <t>Přesun hmot pro konstrukce sklobetonové stanovený z hmotnosti přesunovaného materiálu Příplatek k cenám za přesun prováděný bez použití mechanizace pro jakoukoliv výšku objektu</t>
  </si>
  <si>
    <t>1380278463</t>
  </si>
  <si>
    <t>https://podminky.urs.cz/item/CS_URS_2021_02/998761181</t>
  </si>
  <si>
    <t>762</t>
  </si>
  <si>
    <t>Konstrukce tesařské</t>
  </si>
  <si>
    <t>146</t>
  </si>
  <si>
    <t>762211240</t>
  </si>
  <si>
    <t>Montáž schodiště přímočarého s podstupnicemi, šířka ramene přes 1,00 do 1,50 m, stupně z fošen</t>
  </si>
  <si>
    <t>-1245734361</t>
  </si>
  <si>
    <t>https://podminky.urs.cz/item/CS_URS_2021_02/762211240</t>
  </si>
  <si>
    <t>"1.PP" 1,2*7</t>
  </si>
  <si>
    <t>"1.NP" 2*1,5*6</t>
  </si>
  <si>
    <t>147</t>
  </si>
  <si>
    <t>762001</t>
  </si>
  <si>
    <t>dř. mobilní schodiště š. 1,2m 7x225x250 mm vč. zábradlí a povrch. úpravy</t>
  </si>
  <si>
    <t>ks</t>
  </si>
  <si>
    <t>-1872321298</t>
  </si>
  <si>
    <t>148</t>
  </si>
  <si>
    <t>762002</t>
  </si>
  <si>
    <t>dř. demontovatelné schodiště š. 1,5m 6x183x270 mm vč. zábradlí a povrch. úpravy</t>
  </si>
  <si>
    <t>-1776600793</t>
  </si>
  <si>
    <t>149</t>
  </si>
  <si>
    <t>762214811</t>
  </si>
  <si>
    <t>Demontáž schodiště se zábradlím přímočarých nebo křivočarých z prken nebo fošen s podstupnicemi, šířky přes 1,00 do 1,50 m</t>
  </si>
  <si>
    <t>-1236330164</t>
  </si>
  <si>
    <t>https://podminky.urs.cz/item/CS_URS_2021_02/762214811</t>
  </si>
  <si>
    <t>"dř. schůdky mobilní v 0.06" 7*1,2</t>
  </si>
  <si>
    <t>150</t>
  </si>
  <si>
    <t>762295001</t>
  </si>
  <si>
    <t>Spojovací prostředky schodišť a zábradlí hřebíky, svory, fixační prkna, vruty</t>
  </si>
  <si>
    <t>1693903872</t>
  </si>
  <si>
    <t>https://podminky.urs.cz/item/CS_URS_2021_02/762295001</t>
  </si>
  <si>
    <t>151</t>
  </si>
  <si>
    <t>998762102</t>
  </si>
  <si>
    <t>Přesun hmot pro konstrukce tesařské stanovený z hmotnosti přesunovaného materiálu vodorovná dopravní vzdálenost do 50 m v objektech výšky přes 6 do 12 m</t>
  </si>
  <si>
    <t>609188046</t>
  </si>
  <si>
    <t>https://podminky.urs.cz/item/CS_URS_2021_02/998762102</t>
  </si>
  <si>
    <t>763</t>
  </si>
  <si>
    <t>Konstrukce suché výstavby</t>
  </si>
  <si>
    <t>152</t>
  </si>
  <si>
    <t>763111811</t>
  </si>
  <si>
    <t>Demontáž příček ze sádrokartonových desek s nosnou konstrukcí z ocelových profilů jednoduchých, opláštění jednoduché</t>
  </si>
  <si>
    <t>872737557</t>
  </si>
  <si>
    <t>https://podminky.urs.cz/item/CS_URS_2021_02/763111811</t>
  </si>
  <si>
    <t>"1.18" 2,2*3,35</t>
  </si>
  <si>
    <t>153</t>
  </si>
  <si>
    <t>763111821</t>
  </si>
  <si>
    <t>Demontáž příček ze sádrokartonových desek s nosnou konstrukcí z ocelových profilů zdvojených mezibytových nebo instalačních, opláštění dvojité</t>
  </si>
  <si>
    <t>1507978957</t>
  </si>
  <si>
    <t>https://podminky.urs.cz/item/CS_URS_2021_02/763111821</t>
  </si>
  <si>
    <t>"1.20" 2,23*3,35</t>
  </si>
  <si>
    <t>"1.30" 2,0*3,02</t>
  </si>
  <si>
    <t>154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</si>
  <si>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</si>
  <si>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</si>
  <si>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-1014500018</t>
  </si>
  <si>
    <t>https://podminky.urs.cz/item/CS_URS_2021_02/763131431</t>
  </si>
  <si>
    <t>"1.03+1.04a" 0,50*(230+96)</t>
  </si>
  <si>
    <t>13,35+81+88,4*1,05+92,1</t>
  </si>
  <si>
    <t>155</t>
  </si>
  <si>
    <t>763131491</t>
  </si>
  <si>
    <t>Podhled ze sádrokartonových desek dvouvrstvá zavěšená spodní konstrukce z ocelových profilů CD, UD jednoduše opláštěná deskou akustickou, tl. 12,5 mm, s izolací, REI do 90</t>
  </si>
  <si>
    <t>-1697686641</t>
  </si>
  <si>
    <t>https://podminky.urs.cz/item/CS_URS_2021_02/763131491</t>
  </si>
  <si>
    <t>"S3 -1.04" 0,50*(230+96)</t>
  </si>
  <si>
    <t>"S3 - pod balkonem" 92</t>
  </si>
  <si>
    <t>156</t>
  </si>
  <si>
    <t>763131714</t>
  </si>
  <si>
    <t>Podhled ze sádrokartonových desek ostatní práce a konstrukce na podhledech ze sádrokartonových desek základní penetrační nátěr</t>
  </si>
  <si>
    <t>1736661347</t>
  </si>
  <si>
    <t>https://podminky.urs.cz/item/CS_URS_2021_02/763131714</t>
  </si>
  <si>
    <t>442+255+69*0,4+52*0,7+132</t>
  </si>
  <si>
    <t>157</t>
  </si>
  <si>
    <t>763131721</t>
  </si>
  <si>
    <t>Podhled ze sádrokartonových desek ostatní práce a konstrukce na podhledech ze sádrokartonových desek skokové změny výšky podhledu do 0,5 m</t>
  </si>
  <si>
    <t>1019911396</t>
  </si>
  <si>
    <t>https://podminky.urs.cz/item/CS_URS_2021_02/763131721</t>
  </si>
  <si>
    <t>"sv. rampa" 2*(2,25+4,5*2+5,9)*2</t>
  </si>
  <si>
    <t>158</t>
  </si>
  <si>
    <t>763131722</t>
  </si>
  <si>
    <t>Podhled ze sádrokartonových desek ostatní práce a konstrukce na podhledech ze sádrokartonových desek skokové změny výšky podhledu přes 0,5 m</t>
  </si>
  <si>
    <t>-733589582</t>
  </si>
  <si>
    <t>https://podminky.urs.cz/item/CS_URS_2021_02/763131722</t>
  </si>
  <si>
    <t>"sál" 2*20,5+10,8</t>
  </si>
  <si>
    <t>159</t>
  </si>
  <si>
    <t>763131771</t>
  </si>
  <si>
    <t>Podhled ze sádrokartonových desek Příplatek k cenám za rovinnost kvality speciální tmelení kvality Q3</t>
  </si>
  <si>
    <t>1262694951</t>
  </si>
  <si>
    <t>https://podminky.urs.cz/item/CS_URS_2021_02/763131771</t>
  </si>
  <si>
    <t>"S4 vyspravení 1.24+1.27" 107,4+24,5</t>
  </si>
  <si>
    <t>160</t>
  </si>
  <si>
    <t>763132911</t>
  </si>
  <si>
    <t>Vyspravení sádrokartonových podhledů nebo podkroví plochy jednotlivě přes 0,02 do 0,10 m2 desek všech typů</t>
  </si>
  <si>
    <t>-170628775</t>
  </si>
  <si>
    <t>https://podminky.urs.cz/item/CS_URS_2021_02/763132911</t>
  </si>
  <si>
    <t>"1.24" 10</t>
  </si>
  <si>
    <t>161</t>
  </si>
  <si>
    <t>763131821</t>
  </si>
  <si>
    <t>Demontáž podhledu nebo samostatného požárního předělu ze sádrokartonových desek s nosnou konstrukcí dvouvrstvou z ocelových profilů, opláštění jednoduché</t>
  </si>
  <si>
    <t>1623878976</t>
  </si>
  <si>
    <t>https://podminky.urs.cz/item/CS_URS_2021_02/763131821</t>
  </si>
  <si>
    <t>"1.18" 39</t>
  </si>
  <si>
    <t>162</t>
  </si>
  <si>
    <t>763411116</t>
  </si>
  <si>
    <t>Sanitární příčky vhodné do mokrého prostředí dělící z kompaktních desek tl. 13 mm</t>
  </si>
  <si>
    <t>-716238182</t>
  </si>
  <si>
    <t>https://podminky.urs.cz/item/CS_URS_2021_02/763411116</t>
  </si>
  <si>
    <t>"1.22" 1,2*2,1</t>
  </si>
  <si>
    <t>163</t>
  </si>
  <si>
    <t>763411811</t>
  </si>
  <si>
    <t>Demontáž sanitárních příček vhodných do mokrého nebo suchého prostředí z desek</t>
  </si>
  <si>
    <t>592682748</t>
  </si>
  <si>
    <t>https://podminky.urs.cz/item/CS_URS_2021_02/763411811</t>
  </si>
  <si>
    <t>"1.22" 2,0*(1,2+1,85)</t>
  </si>
  <si>
    <t>164</t>
  </si>
  <si>
    <t>763411821</t>
  </si>
  <si>
    <t>Demontáž sanitárních příček vhodných do mokrého nebo suchého prostředí dveří</t>
  </si>
  <si>
    <t>1171542703</t>
  </si>
  <si>
    <t>https://podminky.urs.cz/item/CS_URS_2021_02/763411821</t>
  </si>
  <si>
    <t>165</t>
  </si>
  <si>
    <t>763431011</t>
  </si>
  <si>
    <t>Montáž podhledu minerálního včetně zavěšeného roštu polozapuštěného s panely vyjímatelnými, velikosti panelů do 0,36 m2</t>
  </si>
  <si>
    <t>-1696583801</t>
  </si>
  <si>
    <t>https://podminky.urs.cz/item/CS_URS_2021_02/763431011</t>
  </si>
  <si>
    <t>22,44+28,56+101</t>
  </si>
  <si>
    <t>166</t>
  </si>
  <si>
    <t>59036024</t>
  </si>
  <si>
    <t>panel akustický z části zapuštěný rošt bílá tl 20mm</t>
  </si>
  <si>
    <t>414913035</t>
  </si>
  <si>
    <t>152*1,05 'Přepočtené koeficientem množství</t>
  </si>
  <si>
    <t>167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</si>
  <si>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</si>
  <si>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</si>
  <si>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467099142</t>
  </si>
  <si>
    <t>https://podminky.urs.cz/item/CS_URS_2021_02/998763302</t>
  </si>
  <si>
    <t>168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</si>
  <si>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</si>
  <si>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</si>
  <si>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-1666005764</t>
  </si>
  <si>
    <t>https://podminky.urs.cz/item/CS_URS_2021_02/998763381</t>
  </si>
  <si>
    <t>766</t>
  </si>
  <si>
    <t>Konstrukce truhlářské</t>
  </si>
  <si>
    <t>169</t>
  </si>
  <si>
    <t>766416242</t>
  </si>
  <si>
    <t>Montáž obložení stěn plochy přes 5 m2 panely obkladovými z aglomerovaných desek, plochy přes 0,60 do 1,50 m2</t>
  </si>
  <si>
    <t>1314117690</t>
  </si>
  <si>
    <t>https://podminky.urs.cz/item/CS_URS_2021_02/766416242</t>
  </si>
  <si>
    <t>"1.NP V3" 1,5*(3,9*2+1,9+3*2,4+1,1*2)+1,1*(2,4+8+2,4)</t>
  </si>
  <si>
    <t>"2.NP balkon V3" 1,1*(2,75*2+12,5*2+0,6*2+10)</t>
  </si>
  <si>
    <t>170</t>
  </si>
  <si>
    <t>611981A0</t>
  </si>
  <si>
    <t xml:space="preserve">akustický lamelový obklad - štěrbinový rezponátor tl. 20mm </t>
  </si>
  <si>
    <t>470441632</t>
  </si>
  <si>
    <t>88,6*1,1 'Přepočtené koeficientem množství</t>
  </si>
  <si>
    <t>171</t>
  </si>
  <si>
    <t>766416243</t>
  </si>
  <si>
    <t>Montáž obložení stěn plochy přes 5 m2 panely obkladovými z aglomerovaných desek, plochy přes 1,50 m2</t>
  </si>
  <si>
    <t>-1861095940</t>
  </si>
  <si>
    <t>https://podminky.urs.cz/item/CS_URS_2021_02/766416243</t>
  </si>
  <si>
    <t>"V6" 4,7*(7,55*2+14,3)-1,5*3,9-0,9*2,1</t>
  </si>
  <si>
    <t>172</t>
  </si>
  <si>
    <t>60711129</t>
  </si>
  <si>
    <t>deska dřevovláknitá hobra tl 12mm rozměr 1200x2500mm</t>
  </si>
  <si>
    <t>264427775</t>
  </si>
  <si>
    <t>130,44*1,15 'Přepočtené koeficientem množství</t>
  </si>
  <si>
    <t>173</t>
  </si>
  <si>
    <t>766417211</t>
  </si>
  <si>
    <t>Montáž obložení stěn rošt podkladový</t>
  </si>
  <si>
    <t>104583871</t>
  </si>
  <si>
    <t>https://podminky.urs.cz/item/CS_URS_2021_02/766417211</t>
  </si>
  <si>
    <t>"V6" 8*(7,55*2+14,3)</t>
  </si>
  <si>
    <t>"V3" 3*(3,9*2+1,9+3*2,4+1,1*2)+3*(2,4+8+2,4)</t>
  </si>
  <si>
    <t>"2.NP balkon V3" 3*(2,75*2+12,5*2+0,6*2+10)</t>
  </si>
  <si>
    <t>174</t>
  </si>
  <si>
    <t>60514114</t>
  </si>
  <si>
    <t>řezivo jehličnaté lať impregnovaná dl 4 m</t>
  </si>
  <si>
    <t>1661191293</t>
  </si>
  <si>
    <t>175</t>
  </si>
  <si>
    <t>766431821</t>
  </si>
  <si>
    <t>Demontáž obložení sloupů nebo pilířů palubkami</t>
  </si>
  <si>
    <t>-1074908284</t>
  </si>
  <si>
    <t>https://podminky.urs.cz/item/CS_URS_2021_02/766431821</t>
  </si>
  <si>
    <t>"1,04" 1,5*(5+7,5+2,0*2+5*(0,75+0,9)*2+0,7+0,9+0,1)</t>
  </si>
  <si>
    <t>"1,24" 1,5*(1,5+0,55*2)</t>
  </si>
  <si>
    <t>176</t>
  </si>
  <si>
    <t>766621622</t>
  </si>
  <si>
    <t>Montáž oken dřevěných plochy do 1 m2 včetně montáže rámu otevíravých do zdiva</t>
  </si>
  <si>
    <t>45671101</t>
  </si>
  <si>
    <t>https://podminky.urs.cz/item/CS_URS_2021_02/766621622</t>
  </si>
  <si>
    <t>177</t>
  </si>
  <si>
    <t>61110008</t>
  </si>
  <si>
    <t>okno dřevěné otevíravé/sklopné dvojsklo do plochy 1m2 - atyp</t>
  </si>
  <si>
    <t>126806550</t>
  </si>
  <si>
    <t>"výdejní okénko mč. 1.07" 0,6*1,0</t>
  </si>
  <si>
    <t>178</t>
  </si>
  <si>
    <t>766622115</t>
  </si>
  <si>
    <t>Montáž oken plastových včetně montáže rámu plochy přes 1 m2 pevných do zdiva, výšky do 1,5 m</t>
  </si>
  <si>
    <t>1521928515</t>
  </si>
  <si>
    <t>https://podminky.urs.cz/item/CS_URS_2021_02/766622115</t>
  </si>
  <si>
    <t>179</t>
  </si>
  <si>
    <t>61140044</t>
  </si>
  <si>
    <t>okno plastové s fixním zasklením trojsklo přes plochu 1m2 do v 1,5m</t>
  </si>
  <si>
    <t>1476559634</t>
  </si>
  <si>
    <t>180</t>
  </si>
  <si>
    <t>766660001</t>
  </si>
  <si>
    <t>Montáž dveřních křídel dřevěných nebo plastových otevíravých do ocelové zárubně povrchově upravených jednokřídlových, šířky do 800 mm</t>
  </si>
  <si>
    <t>-1448667629</t>
  </si>
  <si>
    <t>https://podminky.urs.cz/item/CS_URS_2021_02/766660001</t>
  </si>
  <si>
    <t>181</t>
  </si>
  <si>
    <t>61162072</t>
  </si>
  <si>
    <t>dveře jednokřídlé voštinové povrch laminátový plné 600x1970-2100mm</t>
  </si>
  <si>
    <t>1631979952</t>
  </si>
  <si>
    <t>"D4" 11</t>
  </si>
  <si>
    <t>182</t>
  </si>
  <si>
    <t>61162073</t>
  </si>
  <si>
    <t>dveře jednokřídlé voštinové povrch laminátový plné 700x1970-2100mm</t>
  </si>
  <si>
    <t>269139376</t>
  </si>
  <si>
    <t>"D3" 13</t>
  </si>
  <si>
    <t>183</t>
  </si>
  <si>
    <t>61162074</t>
  </si>
  <si>
    <t>dveře jednokřídlé voštinové povrch laminátový plné 800x1970-2100mm</t>
  </si>
  <si>
    <t>-863466004</t>
  </si>
  <si>
    <t>"D1+D5" 6+1</t>
  </si>
  <si>
    <t>184</t>
  </si>
  <si>
    <t>61162080</t>
  </si>
  <si>
    <t>dveře jednokřídlé voštinové povrch laminátový částečně prosklené 800x1970-2100mm</t>
  </si>
  <si>
    <t>-812366477</t>
  </si>
  <si>
    <t>"D2" 1</t>
  </si>
  <si>
    <t>185</t>
  </si>
  <si>
    <t>5534115R</t>
  </si>
  <si>
    <t>dveře jednokřídlé ocelové 800x1970mm atyp drátěné</t>
  </si>
  <si>
    <t>316219654</t>
  </si>
  <si>
    <t>"D6" 1</t>
  </si>
  <si>
    <t>186</t>
  </si>
  <si>
    <t>766660021</t>
  </si>
  <si>
    <t>Montáž dveřních křídel dřevěných nebo plastových otevíravých do ocelové zárubně protipožárních jednokřídlových, šířky do 800 mm</t>
  </si>
  <si>
    <t>715561635</t>
  </si>
  <si>
    <t>https://podminky.urs.cz/item/CS_URS_2021_02/766660021</t>
  </si>
  <si>
    <t>187</t>
  </si>
  <si>
    <t>61162098</t>
  </si>
  <si>
    <t>dveře jednokřídlé dřevotřískové protipožární EI (EW) 30 D3 povrch laminátový plné 800x1970-2100mm</t>
  </si>
  <si>
    <t>-1542725470</t>
  </si>
  <si>
    <t>"D7+D8" 6+2</t>
  </si>
  <si>
    <t>188</t>
  </si>
  <si>
    <t>766660022</t>
  </si>
  <si>
    <t>Montáž dveřních křídel dřevěných nebo plastových otevíravých do ocelové zárubně protipožárních jednokřídlových, šířky přes 800 mm</t>
  </si>
  <si>
    <t>-864023085</t>
  </si>
  <si>
    <t>https://podminky.urs.cz/item/CS_URS_2021_02/766660022</t>
  </si>
  <si>
    <t>189</t>
  </si>
  <si>
    <t>61165314</t>
  </si>
  <si>
    <t>dveře jednokřídlé dřevotřískové protipožární EI (EW) 30 D3 povrch laminátový plné 900x1970-2100mm</t>
  </si>
  <si>
    <t>-1999657283</t>
  </si>
  <si>
    <t xml:space="preserve">"D9" 5 </t>
  </si>
  <si>
    <t>190</t>
  </si>
  <si>
    <t>766660031</t>
  </si>
  <si>
    <t>Montáž dveřních křídel dřevěných nebo plastových otevíravých do ocelové zárubně protipožárních dvoukřídlových jakékoliv šířky</t>
  </si>
  <si>
    <t>-515472481</t>
  </si>
  <si>
    <t>https://podminky.urs.cz/item/CS_URS_2021_02/766660031</t>
  </si>
  <si>
    <t>191</t>
  </si>
  <si>
    <t>6116532R</t>
  </si>
  <si>
    <t>dveře dvoukřídlé dřevotřískové protipožární EI (EW) 30 D3 povrch laminátový částečně prosklené 1450x1970-2100mm</t>
  </si>
  <si>
    <t>2051666733</t>
  </si>
  <si>
    <t>192</t>
  </si>
  <si>
    <t>6116212R</t>
  </si>
  <si>
    <t>dveře dvoukřídlé dřevotřískové protipožární EI (EW) 30 D3 povrch laminátový částečně prosklené 1600x1970-2100mm</t>
  </si>
  <si>
    <t>218587904</t>
  </si>
  <si>
    <t>"D10" 1</t>
  </si>
  <si>
    <t>193</t>
  </si>
  <si>
    <t>766660411</t>
  </si>
  <si>
    <t>Montáž dveřních křídel dřevěných nebo plastových vchodových dveří včetně rámu do zdiva jednokřídlových bez nadsvětlíku</t>
  </si>
  <si>
    <t>-383313285</t>
  </si>
  <si>
    <t>https://podminky.urs.cz/item/CS_URS_2021_02/766660411</t>
  </si>
  <si>
    <t>194</t>
  </si>
  <si>
    <t>61140500</t>
  </si>
  <si>
    <t>dveře jednokřídlé plastové bílé plné max rozměru otvoru 2,42m2 bezpečnostní třídy RC2, kování + FAB</t>
  </si>
  <si>
    <t>445605824</t>
  </si>
  <si>
    <t>1*1,8 'Přepočtené koeficientem množství</t>
  </si>
  <si>
    <t>195</t>
  </si>
  <si>
    <t>766660481</t>
  </si>
  <si>
    <t>Montáž dveřních křídel dřevěných nebo plastových vchodových dveří včetně rámu do zdiva dvoukřídlových s díly a nadsvětlíkem</t>
  </si>
  <si>
    <t>1225928224</t>
  </si>
  <si>
    <t>https://podminky.urs.cz/item/CS_URS_2021_02/766660481</t>
  </si>
  <si>
    <t>196</t>
  </si>
  <si>
    <t>611405F02</t>
  </si>
  <si>
    <t>dveře dvoukřídlé plastové bílé prosklené s nadsvětlíkem 1,4x2,3 m vč. kování s pákovým mechanizmem - atyp</t>
  </si>
  <si>
    <t>-1549724005</t>
  </si>
  <si>
    <t>"F02" 1</t>
  </si>
  <si>
    <t>197</t>
  </si>
  <si>
    <t>611405F03</t>
  </si>
  <si>
    <t>dveře dvoukřídlé plastové bílé prosklené s nadsvětlíkem 1,4x2,3 m vč. kování s panikovým kováním - hrazdou - atyp</t>
  </si>
  <si>
    <t>1418848520</t>
  </si>
  <si>
    <t>"F03" 1</t>
  </si>
  <si>
    <t>198</t>
  </si>
  <si>
    <t>766660717</t>
  </si>
  <si>
    <t>Montáž dveřních doplňků samozavírače na zárubeň ocelovou</t>
  </si>
  <si>
    <t>647695277</t>
  </si>
  <si>
    <t>https://podminky.urs.cz/item/CS_URS_2021_02/766660717</t>
  </si>
  <si>
    <t>6+2+5+2*(1+2+4)</t>
  </si>
  <si>
    <t>199</t>
  </si>
  <si>
    <t>54917260</t>
  </si>
  <si>
    <t>samozavírač dveří hydraulický K214 č.13 zlatá bronz</t>
  </si>
  <si>
    <t>633337330</t>
  </si>
  <si>
    <t>200</t>
  </si>
  <si>
    <t>766660720</t>
  </si>
  <si>
    <t>Montáž dveřních doplňků větrací mřížky s vyříznutím otvoru</t>
  </si>
  <si>
    <t>-1242951032</t>
  </si>
  <si>
    <t>https://podminky.urs.cz/item/CS_URS_2021_02/766660720</t>
  </si>
  <si>
    <t>201</t>
  </si>
  <si>
    <t>55341425</t>
  </si>
  <si>
    <t>mřížka větrací nerezová se síťovinou 250x250mm</t>
  </si>
  <si>
    <t>1090714084</t>
  </si>
  <si>
    <t>202</t>
  </si>
  <si>
    <t>766660729</t>
  </si>
  <si>
    <t>Montáž dveřních doplňků dveřního kování interiérového štítku s klikou</t>
  </si>
  <si>
    <t>-308115131</t>
  </si>
  <si>
    <t>https://podminky.urs.cz/item/CS_URS_2021_02/766660729</t>
  </si>
  <si>
    <t>6+1+13+11+6+2+5+2*4</t>
  </si>
  <si>
    <t>203</t>
  </si>
  <si>
    <t>54914610</t>
  </si>
  <si>
    <t>kování dveřní vrchní klika včetně rozet a montážního materiálu R BB nerez PK</t>
  </si>
  <si>
    <t>-1016724245</t>
  </si>
  <si>
    <t>204</t>
  </si>
  <si>
    <t>5491461R</t>
  </si>
  <si>
    <t>kování dveřní vrchní klika včetně rozet a montážního materiálu R WC nerez PK</t>
  </si>
  <si>
    <t>-584716646</t>
  </si>
  <si>
    <t>205</t>
  </si>
  <si>
    <t>766660734</t>
  </si>
  <si>
    <t>Montáž dveřních doplňků dveřního kování bezpečnostního panikového kování</t>
  </si>
  <si>
    <t>-2027100977</t>
  </si>
  <si>
    <t>https://podminky.urs.cz/item/CS_URS_2021_02/766660734</t>
  </si>
  <si>
    <t>1+1</t>
  </si>
  <si>
    <t>206</t>
  </si>
  <si>
    <t>5491412R</t>
  </si>
  <si>
    <t>kování panikové, klika-klika, rozeta, nerez</t>
  </si>
  <si>
    <t>-400640229</t>
  </si>
  <si>
    <t>207</t>
  </si>
  <si>
    <t>76666073R</t>
  </si>
  <si>
    <t>D+M dveřních doplňků dveřního kování - panikové kování - hrazda</t>
  </si>
  <si>
    <t>1012941941</t>
  </si>
  <si>
    <t>2+2*2</t>
  </si>
  <si>
    <t>208</t>
  </si>
  <si>
    <t>766691914</t>
  </si>
  <si>
    <t>Ostatní práce vyvěšení nebo zavěšení křídel s případným uložením a opětovným zavěšením po provedení stavebních změn dřevěných dveřních, plochy do 2 m2</t>
  </si>
  <si>
    <t>-1873629523</t>
  </si>
  <si>
    <t>https://podminky.urs.cz/item/CS_URS_2021_02/766691914</t>
  </si>
  <si>
    <t>24+2+2+7</t>
  </si>
  <si>
    <t>209</t>
  </si>
  <si>
    <t>998766102</t>
  </si>
  <si>
    <t>Přesun hmot pro konstrukce truhlářské stanovený z hmotnosti přesunovaného materiálu vodorovná dopravní vzdálenost do 50 m v objektech výšky přes 6 do 12 m</t>
  </si>
  <si>
    <t>-2072280995</t>
  </si>
  <si>
    <t>https://podminky.urs.cz/item/CS_URS_2021_02/998766102</t>
  </si>
  <si>
    <t>210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</si>
  <si>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</si>
  <si>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</si>
  <si>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-1581362960</t>
  </si>
  <si>
    <t>https://podminky.urs.cz/item/CS_URS_2021_02/998766181</t>
  </si>
  <si>
    <t>767</t>
  </si>
  <si>
    <t>Konstrukce zámečnické</t>
  </si>
  <si>
    <t>211</t>
  </si>
  <si>
    <t>767161111</t>
  </si>
  <si>
    <t>Montáž zábradlí rovného z trubek nebo tenkostěnných profilů do zdiva, hmotnosti 1 m zábradlí do 20 kg</t>
  </si>
  <si>
    <t>-1297532243</t>
  </si>
  <si>
    <t>https://podminky.urs.cz/item/CS_URS_2021_02/767161111</t>
  </si>
  <si>
    <t>212</t>
  </si>
  <si>
    <t>Z5</t>
  </si>
  <si>
    <t>madlo nerez D42 se záslepkami vč. kotev se sloupky</t>
  </si>
  <si>
    <t>-485607326</t>
  </si>
  <si>
    <t>213</t>
  </si>
  <si>
    <t>767161813</t>
  </si>
  <si>
    <t>Demontáž zábradlí do suti rovného nerozebíratelný spoj hmotnosti 1 m zábradlí do 20 kg</t>
  </si>
  <si>
    <t>-1739017488</t>
  </si>
  <si>
    <t>https://podminky.urs.cz/item/CS_URS_2021_02/767161813</t>
  </si>
  <si>
    <t>"1.08" 8</t>
  </si>
  <si>
    <t>214</t>
  </si>
  <si>
    <t>767220110</t>
  </si>
  <si>
    <t>Montáž schodišťového zábradlí z trubek nebo tenkostěnných profilů do zdiva, hmotnosti 1 m zábradlí do 15 kg</t>
  </si>
  <si>
    <t>-1443714734</t>
  </si>
  <si>
    <t>https://podminky.urs.cz/item/CS_URS_2021_02/767220110</t>
  </si>
  <si>
    <t>0,3+2,14+0,3</t>
  </si>
  <si>
    <t>215</t>
  </si>
  <si>
    <t>Z2</t>
  </si>
  <si>
    <t xml:space="preserve">madlo nerez D42 se záslepkami vč. kotev s rozetami </t>
  </si>
  <si>
    <t>345900798</t>
  </si>
  <si>
    <t>216</t>
  </si>
  <si>
    <t>767220120</t>
  </si>
  <si>
    <t>Montáž schodišťového zábradlí z trubek nebo tenkostěnných profilů do zdiva, hmotnosti 1 m zábradlí přes 15 do 25 kg</t>
  </si>
  <si>
    <t>1836252513</t>
  </si>
  <si>
    <t>https://podminky.urs.cz/item/CS_URS_2021_02/767220120</t>
  </si>
  <si>
    <t>0,9+0,92+1,2</t>
  </si>
  <si>
    <t>217</t>
  </si>
  <si>
    <t>Z3</t>
  </si>
  <si>
    <t>zábradlí nerez TR D42 vč. tyčové výplně vč. kot. a spoj. mat</t>
  </si>
  <si>
    <t>277874223</t>
  </si>
  <si>
    <t>218</t>
  </si>
  <si>
    <t>Z4</t>
  </si>
  <si>
    <t>zábradlí nerez TR D42 vč. tyčové výplně, lomené vč. kot. a spoj. mat</t>
  </si>
  <si>
    <t>-1326694231</t>
  </si>
  <si>
    <t>219</t>
  </si>
  <si>
    <t>767249110</t>
  </si>
  <si>
    <t>Montáž ochranné konstrukce výtahových šachet průběžné nebo obtáčející schodiště, s úpravou pro výplň drátěnou sítí</t>
  </si>
  <si>
    <t>595468274</t>
  </si>
  <si>
    <t>https://podminky.urs.cz/item/CS_URS_2021_02/767249110</t>
  </si>
  <si>
    <t>"Z1" 2,25*2,2</t>
  </si>
  <si>
    <t>220</t>
  </si>
  <si>
    <t>Z1</t>
  </si>
  <si>
    <t>stěnová výplň - drátěný program s nosnámi nerez trubkami D42 vč.kotev. a spoj. mat - Z1</t>
  </si>
  <si>
    <t>-296926100</t>
  </si>
  <si>
    <t>221</t>
  </si>
  <si>
    <t>767531111</t>
  </si>
  <si>
    <t>Montáž vstupních čistících zón z rohoží kovových nebo plastových</t>
  </si>
  <si>
    <t>1108259590</t>
  </si>
  <si>
    <t>https://podminky.urs.cz/item/CS_URS_2021_02/767531111</t>
  </si>
  <si>
    <t>1,02*0,52</t>
  </si>
  <si>
    <t>222</t>
  </si>
  <si>
    <t>69752001</t>
  </si>
  <si>
    <t>rohož vstupní provedení hliník standard 27 mm</t>
  </si>
  <si>
    <t>2112171219</t>
  </si>
  <si>
    <t>223</t>
  </si>
  <si>
    <t>767531121</t>
  </si>
  <si>
    <t>Montáž vstupních čistících zón z rohoží osazení rámu mosazného nebo hliníkového zapuštěného z L profilů</t>
  </si>
  <si>
    <t>1363347972</t>
  </si>
  <si>
    <t>https://podminky.urs.cz/item/CS_URS_2021_02/767531121</t>
  </si>
  <si>
    <t>2*1,55</t>
  </si>
  <si>
    <t>224</t>
  </si>
  <si>
    <t>69752160</t>
  </si>
  <si>
    <t>rám pro zapuštění profil L-30/30 25/25 20/30 15/30-Al</t>
  </si>
  <si>
    <t>-1148636961</t>
  </si>
  <si>
    <t>225</t>
  </si>
  <si>
    <t>767995112</t>
  </si>
  <si>
    <t>Montáž ostatních atypických zámečnických konstrukcí hmotnosti přes 5 do 10 kg</t>
  </si>
  <si>
    <t>kg</t>
  </si>
  <si>
    <t>974488607</t>
  </si>
  <si>
    <t>https://podminky.urs.cz/item/CS_URS_2021_02/767995112</t>
  </si>
  <si>
    <t>"PHP" 9*11+2*16</t>
  </si>
  <si>
    <t>226</t>
  </si>
  <si>
    <t>44932114</t>
  </si>
  <si>
    <t>přístroj hasicí ruční práškový PG 6 LE</t>
  </si>
  <si>
    <t>-622432171</t>
  </si>
  <si>
    <t>227</t>
  </si>
  <si>
    <t>44932211</t>
  </si>
  <si>
    <t>přístroj hasicí ruční sněhový KS 5 BG</t>
  </si>
  <si>
    <t>-1375365999</t>
  </si>
  <si>
    <t>228</t>
  </si>
  <si>
    <t>767995116</t>
  </si>
  <si>
    <t>Montáž ostatních atypických zámečnických konstrukcí hmotnosti přes 100 do 250 kg</t>
  </si>
  <si>
    <t>1648319667</t>
  </si>
  <si>
    <t>https://podminky.urs.cz/item/CS_URS_2021_02/767995116</t>
  </si>
  <si>
    <t>229</t>
  </si>
  <si>
    <t>OPONA</t>
  </si>
  <si>
    <t>opona dle spc PD (250g/m2) - kompletní dodávka</t>
  </si>
  <si>
    <t>1415844392</t>
  </si>
  <si>
    <t>230</t>
  </si>
  <si>
    <t>998767101</t>
  </si>
  <si>
    <t>Přesun hmot pro zámečnické konstrukce stanovený z hmotnosti přesunovaného materiálu vodorovná dopravní vzdálenost do 50 m v objektech výšky do 6 m</t>
  </si>
  <si>
    <t>-838736693</t>
  </si>
  <si>
    <t>https://podminky.urs.cz/item/CS_URS_2021_02/998767101</t>
  </si>
  <si>
    <t>771</t>
  </si>
  <si>
    <t>Podlahy z dlaždic</t>
  </si>
  <si>
    <t>231</t>
  </si>
  <si>
    <t>771111011</t>
  </si>
  <si>
    <t>Příprava podkladu před provedením dlažby vysátí podlah</t>
  </si>
  <si>
    <t>-1852025539</t>
  </si>
  <si>
    <t>https://podminky.urs.cz/item/CS_URS_2021_02/771111011</t>
  </si>
  <si>
    <t>232</t>
  </si>
  <si>
    <t>771121011</t>
  </si>
  <si>
    <t>Příprava podkladu před provedením dlažby nátěr penetrační na podlahu</t>
  </si>
  <si>
    <t>232709388</t>
  </si>
  <si>
    <t>https://podminky.urs.cz/item/CS_URS_2021_02/771121011</t>
  </si>
  <si>
    <t>233</t>
  </si>
  <si>
    <t>632452411</t>
  </si>
  <si>
    <t>Doplnění cementového potěru na mazaninách a betonových podkladech (s dodáním hmot), hlazeného dřevěným nebo ocelovým hladítkem, plochy jednotlivě přes 1 m2 do 4 m2 a tl. do 10 mm</t>
  </si>
  <si>
    <t>-1818928005</t>
  </si>
  <si>
    <t>https://podminky.urs.cz/item/CS_URS_2021_02/632452411</t>
  </si>
  <si>
    <t>"lokální vyspravení 30%" 0,30*602,33</t>
  </si>
  <si>
    <t>234</t>
  </si>
  <si>
    <t>771121015</t>
  </si>
  <si>
    <t>Příprava podkladu před provedením dlažby nátěr kontaktní pro nesavé podklady na podlahu</t>
  </si>
  <si>
    <t>1027172742</t>
  </si>
  <si>
    <t>https://podminky.urs.cz/item/CS_URS_2021_02/771121015</t>
  </si>
  <si>
    <t>235</t>
  </si>
  <si>
    <t>771151011</t>
  </si>
  <si>
    <t>Příprava podkladu před provedením dlažby samonivelační stěrka min.pevnosti 20 MPa, tloušťky do 3 mm</t>
  </si>
  <si>
    <t>1797607055</t>
  </si>
  <si>
    <t>https://podminky.urs.cz/item/CS_URS_2021_02/771151011</t>
  </si>
  <si>
    <t>236</t>
  </si>
  <si>
    <t>771161011</t>
  </si>
  <si>
    <t>Příprava podkladu před provedením dlažby montáž profilu dilatační spáry v rovině dlažby</t>
  </si>
  <si>
    <t>-1372204860</t>
  </si>
  <si>
    <t>https://podminky.urs.cz/item/CS_URS_2021_02/771161011</t>
  </si>
  <si>
    <t>237</t>
  </si>
  <si>
    <t>59054163</t>
  </si>
  <si>
    <t>profil dilatační s bočními díly z PVC/CPE tl 8mm</t>
  </si>
  <si>
    <t>-546274261</t>
  </si>
  <si>
    <t>42*1,1 'Přepočtené koeficientem množství</t>
  </si>
  <si>
    <t>238</t>
  </si>
  <si>
    <t>771273812</t>
  </si>
  <si>
    <t>Demontáž obkladů schodišť z dlaždic keramických lepených stupnic přes 250 do 350 mm</t>
  </si>
  <si>
    <t>45418203</t>
  </si>
  <si>
    <t>https://podminky.urs.cz/item/CS_URS_2021_02/771273812</t>
  </si>
  <si>
    <t>6*1,05+7*0,9</t>
  </si>
  <si>
    <t>239</t>
  </si>
  <si>
    <t>771273832</t>
  </si>
  <si>
    <t>Demontáž obkladů schodišť z dlaždic keramických lepených podstupnic do 250 mm</t>
  </si>
  <si>
    <t>-981177038</t>
  </si>
  <si>
    <t>https://podminky.urs.cz/item/CS_URS_2021_02/771273832</t>
  </si>
  <si>
    <t>7*1,05+8*0,9</t>
  </si>
  <si>
    <t>240</t>
  </si>
  <si>
    <t>771274122</t>
  </si>
  <si>
    <t>Montáž obkladů schodišť z dlaždic keramických lepených flexibilním lepidlem stupnic protiskluzných nebo reliéfních, šířky přes 200 do 250 mm</t>
  </si>
  <si>
    <t>794205103</t>
  </si>
  <si>
    <t>https://podminky.urs.cz/item/CS_URS_2021_02/771274122</t>
  </si>
  <si>
    <t>6*1,05+7*0,9+4*0,9</t>
  </si>
  <si>
    <t>241</t>
  </si>
  <si>
    <t>771274242</t>
  </si>
  <si>
    <t>Montáž obkladů schodišť z dlaždic keramických lepených flexibilním lepidlem podstupnic protiskluzních nebo reliéfních, výšky přes 150 do 200 mm</t>
  </si>
  <si>
    <t>598935409</t>
  </si>
  <si>
    <t>https://podminky.urs.cz/item/CS_URS_2021_02/771274242</t>
  </si>
  <si>
    <t>7*1,05+8*0,9+6*0,9</t>
  </si>
  <si>
    <t>242</t>
  </si>
  <si>
    <t>59761409</t>
  </si>
  <si>
    <t>dlažba keramická slinutá protiskluzná do interiéru i exteriéru pro vysoké mechanické namáhání přes 9 do 12ks/m2</t>
  </si>
  <si>
    <t>-105025169</t>
  </si>
  <si>
    <t>(6+7)*1,05*0,3+(7+8+4+6)*0,9*0,3</t>
  </si>
  <si>
    <t>10,845*1,1 'Přepočtené koeficientem množství</t>
  </si>
  <si>
    <t>243</t>
  </si>
  <si>
    <t>771471810</t>
  </si>
  <si>
    <t>Demontáž soklíků z dlaždic keramických kladených do malty rovných</t>
  </si>
  <si>
    <t>-1714023079</t>
  </si>
  <si>
    <t>https://podminky.urs.cz/item/CS_URS_2021_02/771471810</t>
  </si>
  <si>
    <t>244</t>
  </si>
  <si>
    <t>771474113</t>
  </si>
  <si>
    <t>Montáž soklů z dlaždic keramických lepených flexibilním lepidlem rovných, výšky přes 90 do 120 mm</t>
  </si>
  <si>
    <t>-1837742256</t>
  </si>
  <si>
    <t>https://podminky.urs.cz/item/CS_URS_2021_02/771474113</t>
  </si>
  <si>
    <t>"1.02" 6+3,2+8,8</t>
  </si>
  <si>
    <t>"1.14" 2*(2,4+8,8)*2-1,4*4-0,7</t>
  </si>
  <si>
    <t>"1.18" 2*(13,2+5,4+2,7)*2-1,6*2-1,4-2,2-0,8</t>
  </si>
  <si>
    <t>"1.20" 2*(2,4+11)-1,6-1,1-0,8-0,7*2-1,5</t>
  </si>
  <si>
    <t>"1.28" 2*(2,1+2,9)*2-0,9</t>
  </si>
  <si>
    <t>"2.05" 2*(41,6+2,4)-2*0,7-3*0,8-4*0,9-4*1,45</t>
  </si>
  <si>
    <t>"2.09" 2*(5,4+2,7+0,4)-1,4-0,8-2</t>
  </si>
  <si>
    <t>245</t>
  </si>
  <si>
    <t>59761009</t>
  </si>
  <si>
    <t>sokl-dlažba keramická slinutá hladká do interiéru i exteriéru 600x95mm</t>
  </si>
  <si>
    <t>-748171158</t>
  </si>
  <si>
    <t>261,2*1,837 'Přepočtené koeficientem množství</t>
  </si>
  <si>
    <t>246</t>
  </si>
  <si>
    <t>771571810</t>
  </si>
  <si>
    <t>Demontáž podlah z dlaždic keramických kladených do malty</t>
  </si>
  <si>
    <t>1232813764</t>
  </si>
  <si>
    <t>https://podminky.urs.cz/item/CS_URS_2021_02/771571810</t>
  </si>
  <si>
    <t>"1.PP" 14,42</t>
  </si>
  <si>
    <t>"1.NP" 10,81+7,44+17,27+12,76+79,24+7,04+23,34+1,41+6,1+96,96-36+28,56+11,52</t>
  </si>
  <si>
    <t>"2.NP" 101+2,5*5,7+7,78+0,99+1,53+1,17+1,2*3,0</t>
  </si>
  <si>
    <t>247</t>
  </si>
  <si>
    <t>771574375</t>
  </si>
  <si>
    <t>Montáž podlah z dlaždic keramických lepených flexibilním rychletuhnoucím lepidlem maloformátových pro vysoké mechanické zatížení protiskluzných nebo reliéfních (bezbariérových) přes 9 do 12 ks/m2</t>
  </si>
  <si>
    <t>1862357633</t>
  </si>
  <si>
    <t>https://podminky.urs.cz/item/CS_URS_2021_02/771574375</t>
  </si>
  <si>
    <t>N1a+20,70</t>
  </si>
  <si>
    <t>248</t>
  </si>
  <si>
    <t>-1267223162</t>
  </si>
  <si>
    <t>623,03*1,1 'Přepočtené koeficientem množství</t>
  </si>
  <si>
    <t>249</t>
  </si>
  <si>
    <t>771577111</t>
  </si>
  <si>
    <t>Montáž podlah z dlaždic keramických lepených flexibilním lepidlem Příplatek k cenám za plochu do 5 m2 jednotlivě</t>
  </si>
  <si>
    <t>-1595372987</t>
  </si>
  <si>
    <t>https://podminky.urs.cz/item/CS_URS_2021_02/771577111</t>
  </si>
  <si>
    <t>3,25+2,36+4,99+1,92+1,84+1,44</t>
  </si>
  <si>
    <t>250</t>
  </si>
  <si>
    <t>771591112</t>
  </si>
  <si>
    <t>Izolace podlahy pod dlažbu nátěrem nebo stěrkou ve dvou vrstvách</t>
  </si>
  <si>
    <t>1917051710</t>
  </si>
  <si>
    <t>https://podminky.urs.cz/item/CS_URS_2021_02/771591112</t>
  </si>
  <si>
    <t>251</t>
  </si>
  <si>
    <t>998771101</t>
  </si>
  <si>
    <t>Přesun hmot pro podlahy z dlaždic stanovený z hmotnosti přesunovaného materiálu vodorovná dopravní vzdálenost do 50 m v objektech výšky do 6 m</t>
  </si>
  <si>
    <t>-434774672</t>
  </si>
  <si>
    <t>https://podminky.urs.cz/item/CS_URS_2021_02/998771101</t>
  </si>
  <si>
    <t>775</t>
  </si>
  <si>
    <t>Podlahy skládané</t>
  </si>
  <si>
    <t>252</t>
  </si>
  <si>
    <t>775511800</t>
  </si>
  <si>
    <t>Demontáž podlah vlysových do suti s lištami lepených</t>
  </si>
  <si>
    <t>-1459475150</t>
  </si>
  <si>
    <t>https://podminky.urs.cz/item/CS_URS_2021_02/775511800</t>
  </si>
  <si>
    <t>"1.NP" 227,73+96</t>
  </si>
  <si>
    <t>"2.NP" 29,88+82,55</t>
  </si>
  <si>
    <t>253</t>
  </si>
  <si>
    <t>775111117</t>
  </si>
  <si>
    <t>Příprava podkladu skládaných podlah broušení podlah stávajícího podkladu pro odstranění nerovností (diamantovým kotoučem)</t>
  </si>
  <si>
    <t>-240471739</t>
  </si>
  <si>
    <t>https://podminky.urs.cz/item/CS_URS_2021_02/775111117</t>
  </si>
  <si>
    <t>254</t>
  </si>
  <si>
    <t>775111311</t>
  </si>
  <si>
    <t>Příprava podkladu skládaných podlah vysátí podlah</t>
  </si>
  <si>
    <t>-1882125038</t>
  </si>
  <si>
    <t>https://podminky.urs.cz/item/CS_URS_2021_02/775111311</t>
  </si>
  <si>
    <t>255</t>
  </si>
  <si>
    <t>775121321</t>
  </si>
  <si>
    <t>Příprava podkladu skládaných podlah penetrace neředěná podlah</t>
  </si>
  <si>
    <t>-2069548433</t>
  </si>
  <si>
    <t>https://podminky.urs.cz/item/CS_URS_2021_02/775121321</t>
  </si>
  <si>
    <t>256</t>
  </si>
  <si>
    <t>775141121</t>
  </si>
  <si>
    <t>Příprava podkladu skládaných podlah vyrovnání samonivelační stěrkou podlah min.pevnosti 30 MPa, tloušťky do 3 mm</t>
  </si>
  <si>
    <t>-468959826</t>
  </si>
  <si>
    <t>https://podminky.urs.cz/item/CS_URS_2021_02/775141121</t>
  </si>
  <si>
    <t>257</t>
  </si>
  <si>
    <t>775511411</t>
  </si>
  <si>
    <t>Podlahy vlysové masivní lepené rybinový, řemenový, průpletový vzor s tmelením a broušením, bez povrchové úpravy a olištování z vlysů tl. do 22 mm šířky přes 40 do 50 mm, délky přes 240 do 300 mm dub, třída I</t>
  </si>
  <si>
    <t>1928086992</t>
  </si>
  <si>
    <t>https://podminky.urs.cz/item/CS_URS_2021_02/775511411</t>
  </si>
  <si>
    <t>258</t>
  </si>
  <si>
    <t>775591311</t>
  </si>
  <si>
    <t>Skládané podlahy - ostatní práce lakování jednotlivé operace základní lak</t>
  </si>
  <si>
    <t>96926591</t>
  </si>
  <si>
    <t>https://podminky.urs.cz/item/CS_URS_2021_02/775591311</t>
  </si>
  <si>
    <t>259</t>
  </si>
  <si>
    <t>775591314</t>
  </si>
  <si>
    <t>Skládané podlahy - ostatní práce lakování jednotlivé operace vrchní lak pro velmi vysokou zátěž (schodiště, taneční sály, restaurace apod.)</t>
  </si>
  <si>
    <t>-669763694</t>
  </si>
  <si>
    <t>https://podminky.urs.cz/item/CS_URS_2021_02/775591314</t>
  </si>
  <si>
    <t>260</t>
  </si>
  <si>
    <t>775591316</t>
  </si>
  <si>
    <t>Skládané podlahy - ostatní práce lakování jednotlivé operace mezibroušení mezi vrstvami laku</t>
  </si>
  <si>
    <t>-992029663</t>
  </si>
  <si>
    <t>https://podminky.urs.cz/item/CS_URS_2021_02/775591316</t>
  </si>
  <si>
    <t>261</t>
  </si>
  <si>
    <t>775591411</t>
  </si>
  <si>
    <t>Skládané podlahy - ostatní práce dokončovací nátěr olejem a voskování</t>
  </si>
  <si>
    <t>-1634171528</t>
  </si>
  <si>
    <t>https://podminky.urs.cz/item/CS_URS_2021_02/775591411</t>
  </si>
  <si>
    <t>262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</si>
  <si>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</si>
  <si>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</si>
  <si>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582354646</t>
  </si>
  <si>
    <t>https://podminky.urs.cz/item/CS_URS_2021_02/775591919</t>
  </si>
  <si>
    <t>"1.03 jeviště" 134,63</t>
  </si>
  <si>
    <t>"2.08 salonek" 79,25</t>
  </si>
  <si>
    <t>263</t>
  </si>
  <si>
    <t>775591920</t>
  </si>
  <si>
    <t>Ostatní práce při opravách dřevěných podlah dokončovací vysátí</t>
  </si>
  <si>
    <t>506628101</t>
  </si>
  <si>
    <t>https://podminky.urs.cz/item/CS_URS_2021_02/775591920</t>
  </si>
  <si>
    <t>264</t>
  </si>
  <si>
    <t>775591921</t>
  </si>
  <si>
    <t>Ostatní práce při opravách dřevěných podlah lakování jednotlivé operace základní lak</t>
  </si>
  <si>
    <t>2140873303</t>
  </si>
  <si>
    <t>https://podminky.urs.cz/item/CS_URS_2021_02/775591921</t>
  </si>
  <si>
    <t>265</t>
  </si>
  <si>
    <t>775591924</t>
  </si>
  <si>
    <t>Ostatní práce při opravách dřevěných podlah lakování jednotlivé operace vrchní lak pro velmi vysokou zátěž (schodiště, taneční sály, restaurace apod.)</t>
  </si>
  <si>
    <t>853713284</t>
  </si>
  <si>
    <t>https://podminky.urs.cz/item/CS_URS_2021_02/775591924</t>
  </si>
  <si>
    <t>266</t>
  </si>
  <si>
    <t>775591926</t>
  </si>
  <si>
    <t>Ostatní práce při opravách dřevěných podlah lakování jednotlivé operace mezibroušení mezi vrstvami laku</t>
  </si>
  <si>
    <t>-2037163997</t>
  </si>
  <si>
    <t>https://podminky.urs.cz/item/CS_URS_2021_02/775591926</t>
  </si>
  <si>
    <t>267</t>
  </si>
  <si>
    <t>775591931</t>
  </si>
  <si>
    <t>Ostatní práce při opravách dřevěných podlah dokončovací nátěr olejem a voskování</t>
  </si>
  <si>
    <t>1967511991</t>
  </si>
  <si>
    <t>https://podminky.urs.cz/item/CS_URS_2021_02/775591931</t>
  </si>
  <si>
    <t>268</t>
  </si>
  <si>
    <t>998775101</t>
  </si>
  <si>
    <t>Přesun hmot pro podlahy skládané stanovený z hmotnosti přesunovaného materiálu vodorovná dopravní vzdálenost do 50 m v objektech výšky do 6 m</t>
  </si>
  <si>
    <t>1878868632</t>
  </si>
  <si>
    <t>https://podminky.urs.cz/item/CS_URS_2021_02/998775101</t>
  </si>
  <si>
    <t>776</t>
  </si>
  <si>
    <t>Podlahy povlakové</t>
  </si>
  <si>
    <t>269</t>
  </si>
  <si>
    <t>776111116</t>
  </si>
  <si>
    <t>Příprava podkladu broušení podlah stávajícího podkladu pro odstranění lepidla (po starých krytinách)</t>
  </si>
  <si>
    <t>-1079922082</t>
  </si>
  <si>
    <t>https://podminky.urs.cz/item/CS_URS_2021_02/776111116</t>
  </si>
  <si>
    <t>270</t>
  </si>
  <si>
    <t>776111311</t>
  </si>
  <si>
    <t>Příprava podkladu vysátí podlah</t>
  </si>
  <si>
    <t>-1597642863</t>
  </si>
  <si>
    <t>https://podminky.urs.cz/item/CS_URS_2021_02/776111311</t>
  </si>
  <si>
    <t>271</t>
  </si>
  <si>
    <t>776121321</t>
  </si>
  <si>
    <t>Příprava podkladu penetrace neředěná podlah</t>
  </si>
  <si>
    <t>-1309138325</t>
  </si>
  <si>
    <t>https://podminky.urs.cz/item/CS_URS_2021_02/776121321</t>
  </si>
  <si>
    <t>272</t>
  </si>
  <si>
    <t>776141112</t>
  </si>
  <si>
    <t>Příprava podkladu vyrovnání samonivelační stěrkou podlah min.pevnosti 20 MPa, tloušťky přes 3 do 5 mm</t>
  </si>
  <si>
    <t>265289452</t>
  </si>
  <si>
    <t>https://podminky.urs.cz/item/CS_URS_2021_02/776141112</t>
  </si>
  <si>
    <t>273</t>
  </si>
  <si>
    <t>776201812</t>
  </si>
  <si>
    <t>Demontáž povlakových podlahovin lepených ručně s podložkou</t>
  </si>
  <si>
    <t>-958132006</t>
  </si>
  <si>
    <t>https://podminky.urs.cz/item/CS_URS_2021_02/776201812</t>
  </si>
  <si>
    <t>"1.NP" 36+28,59+107,39+24,49+6,07</t>
  </si>
  <si>
    <t>"2.NP" 36+15,11+29,7+4,95+92,1</t>
  </si>
  <si>
    <t>274</t>
  </si>
  <si>
    <t>776221111</t>
  </si>
  <si>
    <t>Montáž podlahovin z PVC lepením standardním lepidlem z pásů standardních</t>
  </si>
  <si>
    <t>1565995720</t>
  </si>
  <si>
    <t>https://podminky.urs.cz/item/CS_URS_2021_02/776221111</t>
  </si>
  <si>
    <t>275</t>
  </si>
  <si>
    <t>2841114R</t>
  </si>
  <si>
    <t>PVC zátěžová podlaha, zátěž: 42, tl. 2,85 mm, útlum kr. hluku 15 db, prostiskluznost R10</t>
  </si>
  <si>
    <t>1532570195</t>
  </si>
  <si>
    <t>411,67*1,12 'Přepočtené koeficientem množství</t>
  </si>
  <si>
    <t>276</t>
  </si>
  <si>
    <t>776421111</t>
  </si>
  <si>
    <t>Montáž lišt obvodových lepených</t>
  </si>
  <si>
    <t>-13704425</t>
  </si>
  <si>
    <t>https://podminky.urs.cz/item/CS_URS_2021_02/776421111</t>
  </si>
  <si>
    <t>" 1.21" 2*(5,7+5,2+0,3)-0,8</t>
  </si>
  <si>
    <t>"2.07" 2*(5,7+3,6+3,4)-0,8*2</t>
  </si>
  <si>
    <t>"2.12" 2*(5,4+5,7+0,3)-1,5-0,9</t>
  </si>
  <si>
    <t>277</t>
  </si>
  <si>
    <t>28411008</t>
  </si>
  <si>
    <t>lišta soklová PVC 16x60mm</t>
  </si>
  <si>
    <t>1320014541</t>
  </si>
  <si>
    <t>65,8*1,02 'Přepočtené koeficientem množství</t>
  </si>
  <si>
    <t>278</t>
  </si>
  <si>
    <t>776421312</t>
  </si>
  <si>
    <t>Montáž lišt přechodových šroubovaných</t>
  </si>
  <si>
    <t>-254723639</t>
  </si>
  <si>
    <t>https://podminky.urs.cz/item/CS_URS_2021_02/776421312</t>
  </si>
  <si>
    <t>"1.04a" 12*2+8+6,7+1,6*2</t>
  </si>
  <si>
    <t>"1.21" 0,8</t>
  </si>
  <si>
    <t>"2.07" 2*0,8</t>
  </si>
  <si>
    <t>"2.08" 2*1,45+5,7</t>
  </si>
  <si>
    <t>"2.12" 1,45</t>
  </si>
  <si>
    <t>"2.22" 0,8</t>
  </si>
  <si>
    <t>279</t>
  </si>
  <si>
    <t>55343118</t>
  </si>
  <si>
    <t>profil přechodový Al narážecí 40mm bronz</t>
  </si>
  <si>
    <t>975515790</t>
  </si>
  <si>
    <t>55,15*1,02 'Přepočtené koeficientem množství</t>
  </si>
  <si>
    <t>280</t>
  </si>
  <si>
    <t>776501811</t>
  </si>
  <si>
    <t>Demontáž povlakových podlahovin ze stěn výšky do 2 m</t>
  </si>
  <si>
    <t>-1543331330</t>
  </si>
  <si>
    <t>https://podminky.urs.cz/item/CS_URS_2021_02/776501811</t>
  </si>
  <si>
    <t>"podium" 1,1*(2,4+8+2,4)</t>
  </si>
  <si>
    <t>"1.18" 2,2*(2,8+2,6+3+5,7+14,5)*2-2,2*(4+3+2,3*2+0,8+3,9)</t>
  </si>
  <si>
    <t>"1.24" 1,5*(4,3+3,23+3+5,5+0,95+0,78*2+0,9+1,8+5,1)+1,5*2*0,4*3,14</t>
  </si>
  <si>
    <t>"1.27" 1,0*(1+0,3+2+0,4)+1,8*(5+3+3,2+3)+0,7*(3,3+5,1+2,85)*2</t>
  </si>
  <si>
    <t>"2.NP balkon" 1,1*2*(2,75*2+12,5*2+0,6*2+10)</t>
  </si>
  <si>
    <t>281</t>
  </si>
  <si>
    <t>776551111</t>
  </si>
  <si>
    <t>Montáž podlahovin z přírodního linolea (marmolea) na stěnu lepením pásů, výšky do 2 m</t>
  </si>
  <si>
    <t>-2109672567</t>
  </si>
  <si>
    <t>https://podminky.urs.cz/item/CS_URS_2021_02/776551111</t>
  </si>
  <si>
    <t>"2.NP balkon obložení" 1,1*(2,75*2+12,5*2+0,6*2+10)</t>
  </si>
  <si>
    <t>282</t>
  </si>
  <si>
    <t>28411069</t>
  </si>
  <si>
    <t>linoleum přírodní ze 100% dřevité moučky tl 2,5mm, zátěž 34/43, R9, hořlavost Cfl S1</t>
  </si>
  <si>
    <t>-1575505217</t>
  </si>
  <si>
    <t>45,87*1,1 'Přepočtené koeficientem množství</t>
  </si>
  <si>
    <t>283</t>
  </si>
  <si>
    <t>998776101</t>
  </si>
  <si>
    <t>Přesun hmot pro podlahy povlakové stanovený z hmotnosti přesunovaného materiálu vodorovná dopravní vzdálenost do 50 m v objektech výšky do 6 m</t>
  </si>
  <si>
    <t>-146709055</t>
  </si>
  <si>
    <t>https://podminky.urs.cz/item/CS_URS_2021_02/998776101</t>
  </si>
  <si>
    <t>777</t>
  </si>
  <si>
    <t>Podlahy lité</t>
  </si>
  <si>
    <t>284</t>
  </si>
  <si>
    <t>777111111</t>
  </si>
  <si>
    <t>Příprava podkladu před provedením litých podlah vysátí</t>
  </si>
  <si>
    <t>-1723929208</t>
  </si>
  <si>
    <t>https://podminky.urs.cz/item/CS_URS_2021_02/777111111</t>
  </si>
  <si>
    <t>"1.PP" 22,87+3,36+12,78+16,5+21,04+11,48</t>
  </si>
  <si>
    <t>"1.NP" 46,57</t>
  </si>
  <si>
    <t>"2.NP" 25,11</t>
  </si>
  <si>
    <t>285</t>
  </si>
  <si>
    <t>777111121</t>
  </si>
  <si>
    <t>Příprava podkladu před provedením litých podlah obroušení ruční ( v místě styku se stěnou, v rozích apod.)</t>
  </si>
  <si>
    <t>256564385</t>
  </si>
  <si>
    <t>https://podminky.urs.cz/item/CS_URS_2021_02/777111121</t>
  </si>
  <si>
    <t>"sokl 1.+2.NP" 31,8+26,5</t>
  </si>
  <si>
    <t>286</t>
  </si>
  <si>
    <t>777111123</t>
  </si>
  <si>
    <t>Příprava podkladu před provedením litých podlah obroušení strojní</t>
  </si>
  <si>
    <t>1775942287</t>
  </si>
  <si>
    <t>https://podminky.urs.cz/item/CS_URS_2021_02/777111123</t>
  </si>
  <si>
    <t>287</t>
  </si>
  <si>
    <t>777121101</t>
  </si>
  <si>
    <t>Vyrovnání podkladu epoxidovou stěrkou plněnou pískem, tloušťky do 3 mm, plochy do 0,25 m2</t>
  </si>
  <si>
    <t>677036457</t>
  </si>
  <si>
    <t>https://podminky.urs.cz/item/CS_URS_2021_02/777121101</t>
  </si>
  <si>
    <t>288</t>
  </si>
  <si>
    <t>777131111</t>
  </si>
  <si>
    <t>Penetrační nátěr podlahy epoxidový předem plněný pískem</t>
  </si>
  <si>
    <t>-1514700626</t>
  </si>
  <si>
    <t>https://podminky.urs.cz/item/CS_URS_2021_02/777131111</t>
  </si>
  <si>
    <t>"1.PP" 22,87+3,36+12,78+16,5+21,04+11,48+0,150*80,3</t>
  </si>
  <si>
    <t>"1.01" 46,57+0,150*31,8</t>
  </si>
  <si>
    <t>"2.06" 25,11+0,150*26,5</t>
  </si>
  <si>
    <t>289</t>
  </si>
  <si>
    <t>777131151</t>
  </si>
  <si>
    <t>Penetrační nátěr Příplatek k cenám za zvýšenou pracnost provádění soklíků na svislé ploše podlahových</t>
  </si>
  <si>
    <t>377559133</t>
  </si>
  <si>
    <t>https://podminky.urs.cz/item/CS_URS_2021_02/777131151</t>
  </si>
  <si>
    <t>0,150*(31,8+26,5)</t>
  </si>
  <si>
    <t>290</t>
  </si>
  <si>
    <t>777611101</t>
  </si>
  <si>
    <t>Krycí nátěr podlahy dekorativní epoxidový</t>
  </si>
  <si>
    <t>285859371</t>
  </si>
  <si>
    <t>https://podminky.urs.cz/item/CS_URS_2021_02/777611101</t>
  </si>
  <si>
    <t>"1.PP" 22,87+3,36+12,78+21,04+11,48+0,150*63,5</t>
  </si>
  <si>
    <t>291</t>
  </si>
  <si>
    <t>777611131</t>
  </si>
  <si>
    <t>Krycí nátěr podlahy antistatický epoxidový</t>
  </si>
  <si>
    <t>1057873697</t>
  </si>
  <si>
    <t>https://podminky.urs.cz/item/CS_URS_2021_02/777611131</t>
  </si>
  <si>
    <t>"0.14" 16,5+0,15*(6,9*2+2,4*2-0,8)</t>
  </si>
  <si>
    <t>292</t>
  </si>
  <si>
    <t>777612109</t>
  </si>
  <si>
    <t>Uzavírací nátěr podlahy epoxidový protiskluzný</t>
  </si>
  <si>
    <t>-872778431</t>
  </si>
  <si>
    <t>https://podminky.urs.cz/item/CS_URS_2021_02/777612109</t>
  </si>
  <si>
    <t>293</t>
  </si>
  <si>
    <t>777612151</t>
  </si>
  <si>
    <t>Uzavírací nátěr Příplatek za zvýšenou pracnost provádění soklíků na svislé ploše podlahových</t>
  </si>
  <si>
    <t>1578323155</t>
  </si>
  <si>
    <t>https://podminky.urs.cz/item/CS_URS_2021_02/777612151</t>
  </si>
  <si>
    <t>294</t>
  </si>
  <si>
    <t>998777101</t>
  </si>
  <si>
    <t>Přesun hmot pro podlahy lité stanovený z hmotnosti přesunovaného materiálu vodorovná dopravní vzdálenost do 50 m v objektech výšky do 6 m</t>
  </si>
  <si>
    <t>-1229664601</t>
  </si>
  <si>
    <t>https://podminky.urs.cz/item/CS_URS_2021_02/998777101</t>
  </si>
  <si>
    <t>781</t>
  </si>
  <si>
    <t>Dokončovací práce - obklady</t>
  </si>
  <si>
    <t>295</t>
  </si>
  <si>
    <t>781151031</t>
  </si>
  <si>
    <t>Příprava podkladu před provedením obkladu celoplošné vyrovnání podkladu stěrkou, tloušťky 3 mm</t>
  </si>
  <si>
    <t>556557915</t>
  </si>
  <si>
    <t>https://podminky.urs.cz/item/CS_URS_2021_02/781151031</t>
  </si>
  <si>
    <t>296</t>
  </si>
  <si>
    <t>781471810</t>
  </si>
  <si>
    <t>Demontáž obkladů z dlaždic keramických kladených do malty</t>
  </si>
  <si>
    <t>-730223145</t>
  </si>
  <si>
    <t>https://podminky.urs.cz/item/CS_URS_2021_02/781471810</t>
  </si>
  <si>
    <t>"1.06" 1,8*3,1</t>
  </si>
  <si>
    <t>"1.07" 2,0*(3,1+6+1,6+0,8)*2</t>
  </si>
  <si>
    <t>"1.10" 1,2*(10+0,6*2+0,7*2+1,25+(0,61+1,5+4,05))+1,2*2*(0,7+0,55)*2</t>
  </si>
  <si>
    <t>"1.12" 2,2*(2,5+1,5*2+0,9)</t>
  </si>
  <si>
    <t>"1.15" 1,5*1,0</t>
  </si>
  <si>
    <t>"1.16" 1,5*2,4</t>
  </si>
  <si>
    <t>"1.17" 2,2*(1,3*2+1)</t>
  </si>
  <si>
    <t>"1.22" 2,2*(2,9+1,9)*2</t>
  </si>
  <si>
    <t>"1.23" 1,5*(3+2,8+1,2+2,8)*2</t>
  </si>
  <si>
    <t>"2.13" 1,5*(0,5+3+1,7)*2</t>
  </si>
  <si>
    <t>"2.14 nebourané zdivo" 2,2*(3+4)</t>
  </si>
  <si>
    <t>297</t>
  </si>
  <si>
    <t>781474114</t>
  </si>
  <si>
    <t>Montáž obkladů vnitřních stěn z dlaždic keramických lepených flexibilním lepidlem maloformátových hladkých přes 19 do 22 ks/m2</t>
  </si>
  <si>
    <t>1971617801</t>
  </si>
  <si>
    <t>https://podminky.urs.cz/item/CS_URS_2021_02/781474114</t>
  </si>
  <si>
    <t>"1.PP" 33,8</t>
  </si>
  <si>
    <t>"1.06+1.07" 2,2*(5,8+2,4+3,1+5,7)*2-0,8*2*4</t>
  </si>
  <si>
    <t>"1.08" 1,5*(2,6+3,2+1,5)</t>
  </si>
  <si>
    <t>"1.09+1.10" 2,2*5,4-0,8*2-0,6*0,8+1,1*(2,2+1,6+0,8+0,15)*2+1,2*3*(0,7+0,35)*2</t>
  </si>
  <si>
    <t>"WC" 2,2*(0,85+1,7+0,83*2+1,6+2,6+1,9+0+0,93+2,4+1,8*2+2,8+0,9+2,2+0+1,8+2+5,3+1,6*2+1,8+1)*2-2,1*(11*0,6+8*0,7)</t>
  </si>
  <si>
    <t>"1.24" 0,7*5+1,5*(4,1+1,6+2,3+3,2+2,3+3,0+0,45*3+1,0+5,5)-0,9*2+1,8*5,0</t>
  </si>
  <si>
    <t>"2.14-2.17" 2,2*(2*2+2,7+1,2+1,8+1,6*3+1+0,9*3)*2-2,1*(6*0,6+4*0,7)</t>
  </si>
  <si>
    <t>298</t>
  </si>
  <si>
    <t>59761040</t>
  </si>
  <si>
    <t>obklad keramický hladký přes 19 do 22ks/m2</t>
  </si>
  <si>
    <t>-1018321849</t>
  </si>
  <si>
    <t>397,461*1,1 'Přepočtené koeficientem množství</t>
  </si>
  <si>
    <t>299</t>
  </si>
  <si>
    <t>781477119</t>
  </si>
  <si>
    <t>Montáž obkladů vnitřních stěn - přespárování stávajících obkladů</t>
  </si>
  <si>
    <t>152258837</t>
  </si>
  <si>
    <t>"1.12" 2,2*(3,6+3+2,6+1,2+0,9*2)*2-0,6*2*4-0,7*2*3</t>
  </si>
  <si>
    <t>"1.17" 2,2*(3,2*2+1,1+2,5)*2-0,6*2*8-0,7*2*3</t>
  </si>
  <si>
    <t>300</t>
  </si>
  <si>
    <t>781481810</t>
  </si>
  <si>
    <t>Demontáž obkladů z mozaikových lepenců keramických nebo skleněných kladených do malty</t>
  </si>
  <si>
    <t>-202401922</t>
  </si>
  <si>
    <t>https://podminky.urs.cz/item/CS_URS_2021_02/781481810</t>
  </si>
  <si>
    <t>301</t>
  </si>
  <si>
    <t>781491021</t>
  </si>
  <si>
    <t>Montáž zrcadel lepených silikonovým tmelem na keramický obklad, plochy do 1 m2</t>
  </si>
  <si>
    <t>346899583</t>
  </si>
  <si>
    <t>https://podminky.urs.cz/item/CS_URS_2021_02/781491021</t>
  </si>
  <si>
    <t>"nad UMV" 10*0,6*0,8</t>
  </si>
  <si>
    <t>302</t>
  </si>
  <si>
    <t>63465124</t>
  </si>
  <si>
    <t>zrcadlo nemontované čiré tl 4mm max rozměr 3210x2250mm</t>
  </si>
  <si>
    <t>1382070926</t>
  </si>
  <si>
    <t>4,8*1,1 'Přepočtené koeficientem množství</t>
  </si>
  <si>
    <t>303</t>
  </si>
  <si>
    <t>781494511</t>
  </si>
  <si>
    <t>Obklad - dokončující práce profily ukončovací lepené flexibilním lepidlem ukončovací</t>
  </si>
  <si>
    <t>-1235287767</t>
  </si>
  <si>
    <t>https://podminky.urs.cz/item/CS_URS_2021_02/781494511</t>
  </si>
  <si>
    <t>"1.PP" 21,9+10*1,5</t>
  </si>
  <si>
    <t>304</t>
  </si>
  <si>
    <t>998781102</t>
  </si>
  <si>
    <t>Přesun hmot pro obklady keramické stanovený z hmotnosti přesunovaného materiálu vodorovná dopravní vzdálenost do 50 m v objektech výšky přes 6 do 12 m</t>
  </si>
  <si>
    <t>1161736063</t>
  </si>
  <si>
    <t>https://podminky.urs.cz/item/CS_URS_2021_02/998781102</t>
  </si>
  <si>
    <t>783</t>
  </si>
  <si>
    <t>Dokončovací práce - nátěry</t>
  </si>
  <si>
    <t>305</t>
  </si>
  <si>
    <t>783000125</t>
  </si>
  <si>
    <t>Zakrývání konstrukcí včetně pozdějšího odkrytí konstrukcí nebo prvků obalením fólií</t>
  </si>
  <si>
    <t>1302542522</t>
  </si>
  <si>
    <t>https://podminky.urs.cz/item/CS_URS_2021_02/783000125</t>
  </si>
  <si>
    <t>306</t>
  </si>
  <si>
    <t>58124844</t>
  </si>
  <si>
    <t>fólie pro malířské potřeby zakrývací tl 25µ 4x5m</t>
  </si>
  <si>
    <t>-1766695112</t>
  </si>
  <si>
    <t>307</t>
  </si>
  <si>
    <t>783009229</t>
  </si>
  <si>
    <t xml:space="preserve">Dekorativní interiérový nátěr - vícevrstvý systém na bázi přírodních miner. a organ. produktů - omyvatelný </t>
  </si>
  <si>
    <t>-1077546716</t>
  </si>
  <si>
    <t>"V5 sloupy" 1,5*(0,75*11+0,9*11+3,9*2+1,9+3*2,4+1,1*2)</t>
  </si>
  <si>
    <t>"V5 1.18" 2,2*(2,8+2,6+3+5,7+14,5)*2-2,2*(4+3+2,3*2+0,8+3,9)</t>
  </si>
  <si>
    <t>308</t>
  </si>
  <si>
    <t>783201201</t>
  </si>
  <si>
    <t>Příprava podkladu tesařských konstrukcí před provedením nátěru broušení</t>
  </si>
  <si>
    <t>1537876808</t>
  </si>
  <si>
    <t>https://podminky.urs.cz/item/CS_URS_2021_02/783201201</t>
  </si>
  <si>
    <t>"latě pro podkladní rošt" 2*(0,04+0,06)*456</t>
  </si>
  <si>
    <t>309</t>
  </si>
  <si>
    <t>783248221</t>
  </si>
  <si>
    <t>Lakovací nátěr tesařských konstrukcí dvojnásobný s mezibroušením polyuretanový</t>
  </si>
  <si>
    <t>-1796787596</t>
  </si>
  <si>
    <t>https://podminky.urs.cz/item/CS_URS_2021_02/783248221</t>
  </si>
  <si>
    <t>310</t>
  </si>
  <si>
    <t>783268111</t>
  </si>
  <si>
    <t>Lazurovací nátěr tesařských konstrukcí dvojnásobný olejový</t>
  </si>
  <si>
    <t>-1973156232</t>
  </si>
  <si>
    <t>https://podminky.urs.cz/item/CS_URS_2021_02/783268111</t>
  </si>
  <si>
    <t>"hobra" 150</t>
  </si>
  <si>
    <t>311</t>
  </si>
  <si>
    <t>783301313</t>
  </si>
  <si>
    <t>Příprava podkladu zámečnických konstrukcí před provedením nátěru odmaštění odmašťovačem ředidlovým</t>
  </si>
  <si>
    <t>2047339094</t>
  </si>
  <si>
    <t>https://podminky.urs.cz/item/CS_URS_2021_02/783301313</t>
  </si>
  <si>
    <t>zárubně</t>
  </si>
  <si>
    <t>0,25*(2*46*2,1+11*0,7+13*0,8+17*0,9+5*1,0)</t>
  </si>
  <si>
    <t>0,25*(2*7*2,1+1,55+1,7)</t>
  </si>
  <si>
    <t>312</t>
  </si>
  <si>
    <t>783314101</t>
  </si>
  <si>
    <t>Základní nátěr zámečnických konstrukcí jednonásobný syntetický</t>
  </si>
  <si>
    <t>1160961</t>
  </si>
  <si>
    <t>https://podminky.urs.cz/item/CS_URS_2021_02/783314101</t>
  </si>
  <si>
    <t>313</t>
  </si>
  <si>
    <t>783317101</t>
  </si>
  <si>
    <t>Krycí nátěr (email) zámečnických konstrukcí jednonásobný syntetický standardní</t>
  </si>
  <si>
    <t>1608104763</t>
  </si>
  <si>
    <t>https://podminky.urs.cz/item/CS_URS_2021_02/783317101</t>
  </si>
  <si>
    <t>314</t>
  </si>
  <si>
    <t>783601441</t>
  </si>
  <si>
    <t>Příprava podkladu otopných těles před provedením nátěrů litinových očištění ometením</t>
  </si>
  <si>
    <t>-374487590</t>
  </si>
  <si>
    <t>https://podminky.urs.cz/item/CS_URS_2021_02/783601441</t>
  </si>
  <si>
    <t>33,6/0,6*4</t>
  </si>
  <si>
    <t>315</t>
  </si>
  <si>
    <t>783617141</t>
  </si>
  <si>
    <t>Krycí nátěr (email) otopných těles litinových jednonásobný syntetický</t>
  </si>
  <si>
    <t>1416305418</t>
  </si>
  <si>
    <t>https://podminky.urs.cz/item/CS_URS_2021_02/783617141</t>
  </si>
  <si>
    <t>316</t>
  </si>
  <si>
    <t>783601713</t>
  </si>
  <si>
    <t>Příprava podkladu armatur a kovových potrubí před provedením nátěru potrubí do DN 50 mm odmaštěním, odmašťovačem vodou ředitelným</t>
  </si>
  <si>
    <t>145377601</t>
  </si>
  <si>
    <t>https://podminky.urs.cz/item/CS_URS_2021_02/783601713</t>
  </si>
  <si>
    <t>317</t>
  </si>
  <si>
    <t>783617605</t>
  </si>
  <si>
    <t>Krycí nátěr (email) armatur a kovových potrubí potrubí do DN 50 mm jednonásobný syntetický tepelně odolný</t>
  </si>
  <si>
    <t>-558521318</t>
  </si>
  <si>
    <t>https://podminky.urs.cz/item/CS_URS_2021_02/783617605</t>
  </si>
  <si>
    <t>318</t>
  </si>
  <si>
    <t>783801201</t>
  </si>
  <si>
    <t>Příprava podkladu omítek před provedením nátěru obroušení</t>
  </si>
  <si>
    <t>-1173830075</t>
  </si>
  <si>
    <t>https://podminky.urs.cz/item/CS_URS_2021_02/783801201</t>
  </si>
  <si>
    <t>27,75</t>
  </si>
  <si>
    <t>319</t>
  </si>
  <si>
    <t>783813101</t>
  </si>
  <si>
    <t>Penetrační nátěr omítek hladkých betonových povrchů syntetický</t>
  </si>
  <si>
    <t>-1610470224</t>
  </si>
  <si>
    <t>https://podminky.urs.cz/item/CS_URS_2021_02/783813101</t>
  </si>
  <si>
    <t>320</t>
  </si>
  <si>
    <t>783827201</t>
  </si>
  <si>
    <t>Krycí (ochranný ) nátěr omítek jednonásobný hladkých zdiva lícového akrylátový</t>
  </si>
  <si>
    <t>-2143749478</t>
  </si>
  <si>
    <t>https://podminky.urs.cz/item/CS_URS_2021_02/783827201</t>
  </si>
  <si>
    <t>"1.24 režné" 0,85*(0,15+0,9*2)+1,1*(0,15*2+4,35+4,3)*2</t>
  </si>
  <si>
    <t>321</t>
  </si>
  <si>
    <t>783827423</t>
  </si>
  <si>
    <t>Krycí (ochranný ) nátěr omítek dvojnásobný hladkých omítek hladkých, zrnitých tenkovrstvých nebo štukových stupně členitosti 1 a 2 silikátový</t>
  </si>
  <si>
    <t>55592562</t>
  </si>
  <si>
    <t>https://podminky.urs.cz/item/CS_URS_2021_02/783827423</t>
  </si>
  <si>
    <t>"2.NP chodba" 140,800</t>
  </si>
  <si>
    <t>322</t>
  </si>
  <si>
    <t>783836401</t>
  </si>
  <si>
    <t>Ochranný protikarbonatační nátěr omítek epoxidový</t>
  </si>
  <si>
    <t>1001977574</t>
  </si>
  <si>
    <t>https://podminky.urs.cz/item/CS_URS_2021_02/783836401</t>
  </si>
  <si>
    <t>"0.06" 2,5*(2,2+7,2+1,7)</t>
  </si>
  <si>
    <t>784</t>
  </si>
  <si>
    <t>Dokončovací práce - malby a tapety</t>
  </si>
  <si>
    <t>323</t>
  </si>
  <si>
    <t>784121001</t>
  </si>
  <si>
    <t>Oškrabání malby v místnostech výšky do 3,80 m</t>
  </si>
  <si>
    <t>2114624927</t>
  </si>
  <si>
    <t>https://podminky.urs.cz/item/CS_URS_2021_02/784121001</t>
  </si>
  <si>
    <t>324</t>
  </si>
  <si>
    <t>784121011</t>
  </si>
  <si>
    <t>Rozmývání podkladu po oškrabání malby v místnostech výšky do 3,80 m</t>
  </si>
  <si>
    <t>1834631125</t>
  </si>
  <si>
    <t>https://podminky.urs.cz/item/CS_URS_2021_02/784121011</t>
  </si>
  <si>
    <t>"S1 strop 1.PP" 270</t>
  </si>
  <si>
    <t>"S1 strop 1.NP" 46,57+20,7+3,25+14,43+17,08+5,76+13,75+7,79+2,36+7,2+12,52+16,53+25,47+5,27+14,57+6,07+4,31+4,77</t>
  </si>
  <si>
    <t>"S1 strop 2.NP" 25,11+19,17+18,09+79,25+14,31+16,2+27,04+5+8,63+1,92+1,84+1,44+23,2</t>
  </si>
  <si>
    <t>"V1 1.PP" 2,5*(8,6+3+14,2+2,1+3,1+7,6+5,9+4,8+4,3+3,3+1,2+6,9+2,4+6,4*2+5,3+5,3*2)*2+0,5*(2,9+1+3,1*2+1,2*2)*2</t>
  </si>
  <si>
    <t>"V1 1.NP" 750</t>
  </si>
  <si>
    <t>"V1 2.NP" 3,6*(5,7*4+4,7+3,6+3,4+14,7+2,7+5,3+41,6+2,4)*2</t>
  </si>
  <si>
    <t>325</t>
  </si>
  <si>
    <t>784131201</t>
  </si>
  <si>
    <t>Odstranění dekoračních technik imitací antických zemin, benátského štuku, betonu, zdiva, dřeva, travertinu, metalických efektů apod. obroušením</t>
  </si>
  <si>
    <t>-2011244615</t>
  </si>
  <si>
    <t>https://podminky.urs.cz/item/CS_URS_2021_02/784131201</t>
  </si>
  <si>
    <t>"2.NP olejová malba" 1,6*(41,6+2,4)*2</t>
  </si>
  <si>
    <t>326</t>
  </si>
  <si>
    <t>784161201</t>
  </si>
  <si>
    <t>Lokální vyrovnání podkladu sádrovou stěrkou, tloušťky do 3 mm, plochy do 0,1 m2 v místnostech výšky do 3,80 m</t>
  </si>
  <si>
    <t>67493379</t>
  </si>
  <si>
    <t>https://podminky.urs.cz/item/CS_URS_2021_02/784161201</t>
  </si>
  <si>
    <t>327</t>
  </si>
  <si>
    <t>784161401</t>
  </si>
  <si>
    <t>Celoplošné vyrovnání podkladu sádrovou stěrkou, tloušťky do 3 mm vyhlazením v místnostech výšky do 3,80 m</t>
  </si>
  <si>
    <t>184329568</t>
  </si>
  <si>
    <t>https://podminky.urs.cz/item/CS_URS_2021_02/784161401</t>
  </si>
  <si>
    <t>"15%" 0,15*2711</t>
  </si>
  <si>
    <t>328</t>
  </si>
  <si>
    <t>784161411</t>
  </si>
  <si>
    <t>Celoplošné vyrovnání podkladu sádrovou stěrkou, tloušťky do 3 mm vyrovnáním v místnostech výšky do 3,80 m</t>
  </si>
  <si>
    <t>-1239228841</t>
  </si>
  <si>
    <t>https://podminky.urs.cz/item/CS_URS_2021_02/784161411</t>
  </si>
  <si>
    <t>329</t>
  </si>
  <si>
    <t>784181102</t>
  </si>
  <si>
    <t>Penetrace podkladu jednonásobná základní pigmentovaná v místnostech výšky do 3,80 m</t>
  </si>
  <si>
    <t>-320976556</t>
  </si>
  <si>
    <t>https://podminky.urs.cz/item/CS_URS_2021_02/784181102</t>
  </si>
  <si>
    <t>"nové omítky" 2711</t>
  </si>
  <si>
    <t>"stáv. omítky" 571</t>
  </si>
  <si>
    <t>"SDK" 893</t>
  </si>
  <si>
    <t>330</t>
  </si>
  <si>
    <t>784221101</t>
  </si>
  <si>
    <t>Malby z malířských směsí otěruvzdorných za sucha dvojnásobné, bílé za sucha otěruvzdorné dobře v místnostech výšky do 3,80 m</t>
  </si>
  <si>
    <t>126404184</t>
  </si>
  <si>
    <t>https://podminky.urs.cz/item/CS_URS_2021_02/784221101</t>
  </si>
  <si>
    <t>331</t>
  </si>
  <si>
    <t>784221151</t>
  </si>
  <si>
    <t>Malby z malířských směsí otěruvzdorných za sucha Příplatek k cenám dvojnásobných maleb na tónovacích automatech, v odstínu světlém</t>
  </si>
  <si>
    <t>1892951954</t>
  </si>
  <si>
    <t>https://podminky.urs.cz/item/CS_URS_2021_02/784221151</t>
  </si>
  <si>
    <t>HZS</t>
  </si>
  <si>
    <t>Hodinové zúčtovací sazby</t>
  </si>
  <si>
    <t>332</t>
  </si>
  <si>
    <t>HZS1291</t>
  </si>
  <si>
    <t>Hodinové zúčtovací sazby profesí HSV zemní a pomocné práce pomocný stavební dělník</t>
  </si>
  <si>
    <t>hod</t>
  </si>
  <si>
    <t>512</t>
  </si>
  <si>
    <t>-92533201</t>
  </si>
  <si>
    <t>https://podminky.urs.cz/item/CS_URS_2021_02/HZS1291</t>
  </si>
  <si>
    <t>"ostatní drobné bourací a pomocné práce" 20</t>
  </si>
  <si>
    <t>"stavební přípomoce ZTI" 20</t>
  </si>
  <si>
    <t>"stavební přípomoce UT - manipulace s radiátory" 15</t>
  </si>
  <si>
    <t>333</t>
  </si>
  <si>
    <t>HZS1292</t>
  </si>
  <si>
    <t>Hodinové zúčtovací sazby profesí HSV zemní a pomocné práce stavební dělník</t>
  </si>
  <si>
    <t>-766826032</t>
  </si>
  <si>
    <t>https://podminky.urs.cz/item/CS_URS_2021_02/HZS1292</t>
  </si>
  <si>
    <t>"ostatní nespecifikované práce" 50</t>
  </si>
  <si>
    <t>334</t>
  </si>
  <si>
    <t>HZS2211</t>
  </si>
  <si>
    <t>Hodinové zúčtovací sazby profesí PSV provádění stavebních instalací instalatér</t>
  </si>
  <si>
    <t>87644025</t>
  </si>
  <si>
    <t>https://podminky.urs.cz/item/CS_URS_2021_02/HZS2211</t>
  </si>
  <si>
    <t>"ostatní drobné práce, zkoušky" 30</t>
  </si>
  <si>
    <t>335</t>
  </si>
  <si>
    <t>HZS2221</t>
  </si>
  <si>
    <t>Hodinové zúčtovací sazby profesí PSV provádění stavebních instalací topenář</t>
  </si>
  <si>
    <t>-1130481619</t>
  </si>
  <si>
    <t>https://podminky.urs.cz/item/CS_URS_2021_02/HZS2221</t>
  </si>
  <si>
    <t>"ostatní práce, zkoušky" 15</t>
  </si>
  <si>
    <t>SO 01c - Zařízení vzduchotechniky</t>
  </si>
  <si>
    <t>751 - Vzduchotechnika</t>
  </si>
  <si>
    <t xml:space="preserve">    D1 - VĚTRÁNÍ SÁLU</t>
  </si>
  <si>
    <t xml:space="preserve">    D2 - VĚTRÁNÍ RESTAURACE</t>
  </si>
  <si>
    <t xml:space="preserve">    D3 - VĚTRÁNÍ HYGIENICKÉHO ZÁZEMÍ</t>
  </si>
  <si>
    <t xml:space="preserve">    D4 - Společné</t>
  </si>
  <si>
    <t>VRN4 - Inženýrská činnost</t>
  </si>
  <si>
    <t>OST - Zaškolení</t>
  </si>
  <si>
    <t>751</t>
  </si>
  <si>
    <t>Vzduchotechnika</t>
  </si>
  <si>
    <t>D1</t>
  </si>
  <si>
    <t>VĚTRÁNÍ SÁLU</t>
  </si>
  <si>
    <t>1.1</t>
  </si>
  <si>
    <t>VZT jednotka P/O osazena veškerou regulací, pouze jištěný přívod 8 kW, 400 V, ve složení: přívod: -manžeta -klapka se servopohonem -filtr F7 -rotační výměník, účinnost rekuperace 71% -ventilátor 6 600m3/h, ext. 300Pa, motor 3,8kW, 400V -přímý výparník, ohřívač x chladič, dvouokruhový 2x chlazení 16kW, ohřev 14kW. R410A -manžeta Odvod: -manžeta -filtr M5 -ventilátor 6 600m3/h, ext. 300Pa, motor 3,8kW, 400V -rotační výměník -klapka se servopohonem -manžeta -2x sifon</t>
  </si>
  <si>
    <t>KS</t>
  </si>
  <si>
    <t>182709955</t>
  </si>
  <si>
    <t>P</t>
  </si>
  <si>
    <t>Poznámka k položce:_x000D_
Vnitřní provedení. Dodávka jednotky je včetně osazení, napojení a oživení veškeré potřebné regulace, čidel,  (napojením na internet), napojení přepínače a jeho osazení do kuchyně. Jednotka VZT, tepelná čerpadla a veškerá potřebná propojení a regulace musí být dodávka jedné firmy, která vůči investorovi přebere plné záruky za chod zařízení jako celku. Jednotka musí splňovat stupeň 2 – 2018 dle ErP-nařízení č.1253/2014, Energetická klasifikace dle RLT01/01.2016 A</t>
  </si>
  <si>
    <t>1.1.1</t>
  </si>
  <si>
    <t>MaR dodávka prokabelování, montáže, revize, napojení na web, zprovoznění, zaškolení, projektu skutečného provedení, revizí</t>
  </si>
  <si>
    <t>448394669</t>
  </si>
  <si>
    <t>Poznámka k položce:_x000D_
dle regulace dodávané s příslušnou jednotkou</t>
  </si>
  <si>
    <t>1.1a</t>
  </si>
  <si>
    <t>Split systém, bez přerušení dodávky tepla při odmražování (dvě zastupující se jednotky v případě odmražování) – venkovní kondenzační jednotka, dodávka včetně montáže, veškerého propojení, napuštění systému, zprovoznění. Dodávka jednotky je včetně plechové kondenzační vany a odvodu kondenzátu, vyhřívaným, samoregulačním, odporovým drátem napojeným z jednotky.</t>
  </si>
  <si>
    <t>1949247008</t>
  </si>
  <si>
    <t>Poznámka k položce:_x000D_
Qch=16 kW, Qtop=14 kW při externí teplotě -15°C Příkon max. 4,6 kW, 400 V Akustický tlak jednotky maximálně 54 dBA ve 3m Řízení otáček kompresoru invertorem, mesmí být zapínání on x off. Topí do -15°C.</t>
  </si>
  <si>
    <t>1.1b</t>
  </si>
  <si>
    <t>Expanzní ventil, filtrdehydrátor, komunikační modul 0-10V</t>
  </si>
  <si>
    <t>824864150</t>
  </si>
  <si>
    <t>1.2</t>
  </si>
  <si>
    <t>Buňka tlumiče hluku, hyg. provedení</t>
  </si>
  <si>
    <t>-438361441</t>
  </si>
  <si>
    <t>Poznámka k položce:_x000D_
500x250, dl. 2000 mm</t>
  </si>
  <si>
    <t>751322115</t>
  </si>
  <si>
    <t>Montáž talířových ventilů, anemostatů, dýz anemostatu kruhového bez skříně, průměru přes 600 do 700 mm</t>
  </si>
  <si>
    <t>-1209113810</t>
  </si>
  <si>
    <t>https://podminky.urs.cz/item/CS_URS_2021_02/751322115</t>
  </si>
  <si>
    <t>Poznámka k položce:_x000D_
D600, 825m3/h</t>
  </si>
  <si>
    <t>42972819</t>
  </si>
  <si>
    <t>anemostat kruhový s nastavitelným kuželem pro přívod/odvod vzduchu ocelový D 630mm</t>
  </si>
  <si>
    <t>1905357928</t>
  </si>
  <si>
    <t>Poznámka k položce:_x000D_
D600, 825m3/h s plenumboxem</t>
  </si>
  <si>
    <t>751398025</t>
  </si>
  <si>
    <t>Montáž ostatních zařízení větrací mřížky stěnové, průřezu přes 0,200 m2</t>
  </si>
  <si>
    <t>-1000429064</t>
  </si>
  <si>
    <t>https://podminky.urs.cz/item/CS_URS_2021_02/751398025</t>
  </si>
  <si>
    <t>Poznámka k položce:_x000D_
1000x750</t>
  </si>
  <si>
    <t>4297248R</t>
  </si>
  <si>
    <t>odvodní mřížka nerez 1000x750 mm, průtočná plocha min. 75%</t>
  </si>
  <si>
    <t>1441041644</t>
  </si>
  <si>
    <t>751398054</t>
  </si>
  <si>
    <t>Montáž ostatních zařízení protidešťové žaluzie nebo žaluziové klapky na čtyřhranné potrubí, průřezu přes 0,450 do 0,600 m2</t>
  </si>
  <si>
    <t>-1759067006</t>
  </si>
  <si>
    <t>https://podminky.urs.cz/item/CS_URS_2021_02/751398054</t>
  </si>
  <si>
    <t>Poznámka k položce:_x000D_
1000x500</t>
  </si>
  <si>
    <t>4297292R</t>
  </si>
  <si>
    <t>žaluzie protidešťová hliníková 1000x500 mm</t>
  </si>
  <si>
    <t>-1626042554</t>
  </si>
  <si>
    <t>Pol1</t>
  </si>
  <si>
    <t>Cu potrubí včetně izolace a el. propojení</t>
  </si>
  <si>
    <t>1639694449</t>
  </si>
  <si>
    <t>Poznámka k položce:_x000D_
10/16</t>
  </si>
  <si>
    <t>Pol2</t>
  </si>
  <si>
    <t>Chladivo</t>
  </si>
  <si>
    <t>827880326</t>
  </si>
  <si>
    <t>Poznámka k položce:_x000D_
R410A</t>
  </si>
  <si>
    <t>751511024</t>
  </si>
  <si>
    <t>Montáž potrubí plechového skupiny I čtyřhranného s přírubou tloušťky plechu 0,8 mm, průřezu přes 0,50 do 0,79 m2</t>
  </si>
  <si>
    <t>-377284290</t>
  </si>
  <si>
    <t>https://podminky.urs.cz/item/CS_URS_2021_02/751511024</t>
  </si>
  <si>
    <t>42982116</t>
  </si>
  <si>
    <t>trouba čtyřhranná Pz průřez do 0,79m2</t>
  </si>
  <si>
    <t>-1514731460</t>
  </si>
  <si>
    <t>45*1,2 'Přepočtené koeficientem množství</t>
  </si>
  <si>
    <t>Pol4</t>
  </si>
  <si>
    <t>Tepelná izolace vnitřního potrubí, proti kondenzaci. vše ve strojovně</t>
  </si>
  <si>
    <t>M2</t>
  </si>
  <si>
    <t>-2083610479</t>
  </si>
  <si>
    <t>Poznámka k položce:_x000D_
tl. 60 mm, parotěsná</t>
  </si>
  <si>
    <t>Pol5</t>
  </si>
  <si>
    <t>Požární izolace vnitřního potrubí, a proti kondenzaci. vše v půdě, nad podhledem</t>
  </si>
  <si>
    <t>675999032</t>
  </si>
  <si>
    <t>D2</t>
  </si>
  <si>
    <t>VĚTRÁNÍ RESTAURACE</t>
  </si>
  <si>
    <t>2.1</t>
  </si>
  <si>
    <t>VZT jednotka P/O osazena veškerou regulací, pouze jištěný přívod 6 kW, 400 V, ve složení: přívod: -manžeta -klapka se servopohonem -filtr F7 -deskový výměník, účinnost rekuperace 77%, by-pass -ventilátor 3 00m3/h, ext. 240Pa, motor 2,5kW, 400V -přímý výparník, ohřívač x chladič, dvouokruhový 2x chlazení 7kW, ohřev 6kW. R410A -manžeta Odvod: -manžeta -filtr M5 -ventilátor 3 00m3/h, ext. 240Pa, motor 2,5kW, 400V -deskový výměník -klapka se servopohonem -manžeta -2x sifon</t>
  </si>
  <si>
    <t>2108197672</t>
  </si>
  <si>
    <t>2.1.1</t>
  </si>
  <si>
    <t>-1876273044</t>
  </si>
  <si>
    <t>2.10a</t>
  </si>
  <si>
    <t>Split systém, venkovní jednotka, dodávka včetně montáže, upevnění a konzole</t>
  </si>
  <si>
    <t>-1821992675</t>
  </si>
  <si>
    <t>Poznámka k položce:_x000D_
Qch=7 kW, Qtop=6 kW  Příkon max. 2,2 kW, 230 V Akustický tlak jednotky maximálně 49 dBA ve 3m</t>
  </si>
  <si>
    <t>2.10b</t>
  </si>
  <si>
    <t>Split systém, vnitřní jednotka nástěnná, dodávka včetně montáže a infra ovladače</t>
  </si>
  <si>
    <t>-1463054998</t>
  </si>
  <si>
    <t>Poznámka k položce:_x000D_
Qch=7 kW</t>
  </si>
  <si>
    <t>2.1a</t>
  </si>
  <si>
    <t>545405672</t>
  </si>
  <si>
    <t>Poznámka k položce:_x000D_
Qch=7 kW, Qtop=6 kW při externí teplotě -15°C Příkon max. 2,2 kW, 230 V Akustický tlak jednotky maximálně 49 dBA ve 3m Řízení otáček kompresoru invertorem, mesmí být zapínání on x off. Topí do -15°C.</t>
  </si>
  <si>
    <t>2.1b</t>
  </si>
  <si>
    <t>-1984454089</t>
  </si>
  <si>
    <t>2.2</t>
  </si>
  <si>
    <t>-325213279</t>
  </si>
  <si>
    <t>2.3</t>
  </si>
  <si>
    <t>Akumulační zákryt nerez včetně lapačů tuku a osvětlení</t>
  </si>
  <si>
    <t>-636147063</t>
  </si>
  <si>
    <t>Poznámka k položce:_x000D_
3500x1100x450, 2400m3/h</t>
  </si>
  <si>
    <t>2.4</t>
  </si>
  <si>
    <t>1941317815</t>
  </si>
  <si>
    <t>Poznámka k položce:_x000D_
1250x1200x450, 400m3/h</t>
  </si>
  <si>
    <t>2.5</t>
  </si>
  <si>
    <t>Vyústka komfortní dvouřadá s regulací průtoku a nastavitelnými lamelami</t>
  </si>
  <si>
    <t>-1492676423</t>
  </si>
  <si>
    <t>Poznámka k položce:_x000D_
560x200, max. 600m3/h</t>
  </si>
  <si>
    <t>2.6</t>
  </si>
  <si>
    <t>939660686</t>
  </si>
  <si>
    <t>Poznámka k položce:_x000D_
525x125, max. 330m3/h</t>
  </si>
  <si>
    <t>2.7</t>
  </si>
  <si>
    <t>1040620269</t>
  </si>
  <si>
    <t>Poznámka k položce:_x000D_
325x125, max. 200m3/h</t>
  </si>
  <si>
    <t>2.8</t>
  </si>
  <si>
    <t>Lapač tuku nerez</t>
  </si>
  <si>
    <t>2029155048</t>
  </si>
  <si>
    <t>Poznámka k položce:_x000D_
400x140</t>
  </si>
  <si>
    <t>2.9</t>
  </si>
  <si>
    <t>Protidešťová žaluzie hliníková</t>
  </si>
  <si>
    <t>621521247</t>
  </si>
  <si>
    <t>Poznámka k položce:_x000D_
500x500</t>
  </si>
  <si>
    <t>-75367329</t>
  </si>
  <si>
    <t>-423137310</t>
  </si>
  <si>
    <t>Pol3</t>
  </si>
  <si>
    <t>Potrubí pozink. sk.I, vč. tvarovek</t>
  </si>
  <si>
    <t>141273039</t>
  </si>
  <si>
    <t>Poznámka k položce:_x000D_
do obvodu 3000 mm</t>
  </si>
  <si>
    <t>683756241</t>
  </si>
  <si>
    <t>Pol6</t>
  </si>
  <si>
    <t>Potrubí pozink. sk.I, vč. tvarovek, odvodní a výfukové, vodotěsné</t>
  </si>
  <si>
    <t>1648657190</t>
  </si>
  <si>
    <t>Pol7</t>
  </si>
  <si>
    <t>Cu potrubí včetně kabelů a izolace 6 / 12</t>
  </si>
  <si>
    <t>1779733725</t>
  </si>
  <si>
    <t>Pol8</t>
  </si>
  <si>
    <t>KG</t>
  </si>
  <si>
    <t>250102037</t>
  </si>
  <si>
    <t>Poznámka k položce:_x000D_
R32</t>
  </si>
  <si>
    <t>Pol9</t>
  </si>
  <si>
    <t>Zapojení, napuštění chladiva, zapojení elektro a regulace, zprovoznění a zaškolení obsluhy</t>
  </si>
  <si>
    <t>KPL</t>
  </si>
  <si>
    <t>1386503077</t>
  </si>
  <si>
    <t>D3</t>
  </si>
  <si>
    <t>VĚTRÁNÍ HYGIENICKÉHO ZÁZEMÍ</t>
  </si>
  <si>
    <t>3.1</t>
  </si>
  <si>
    <t>Odvodní ventilátor se zpětnou klapkou a doběhem</t>
  </si>
  <si>
    <t>1293850673</t>
  </si>
  <si>
    <t>Poznámka k položce:_x000D_
V=150 m3/h, pext=20Pa P=13 W, 230 V</t>
  </si>
  <si>
    <t>751398041</t>
  </si>
  <si>
    <t>Montáž ostatních zařízení protidešťové žaluzie nebo žaluziové klapky na kruhové potrubí, průměru do 300 mm</t>
  </si>
  <si>
    <t>-1879376889</t>
  </si>
  <si>
    <t>https://podminky.urs.cz/item/CS_URS_2021_02/751398041</t>
  </si>
  <si>
    <t>Poznámka k položce:_x000D_
D125</t>
  </si>
  <si>
    <t>4297290R</t>
  </si>
  <si>
    <t>žaluzie protidešťová hliníkovái, pro potrubí D125mm</t>
  </si>
  <si>
    <t>49784235</t>
  </si>
  <si>
    <t>-587327402</t>
  </si>
  <si>
    <t>Poznámka k položce:_x000D_
do obvodu 500 mm</t>
  </si>
  <si>
    <t>D4</t>
  </si>
  <si>
    <t>Společné</t>
  </si>
  <si>
    <t>Pol10</t>
  </si>
  <si>
    <t>Požární ucpávky prostupů</t>
  </si>
  <si>
    <t>-1039553452</t>
  </si>
  <si>
    <t>Poznámka k položce:_x000D_
dodávka stavby</t>
  </si>
  <si>
    <t>Pol13</t>
  </si>
  <si>
    <t>Montážní, spojovací a těsnící materiál</t>
  </si>
  <si>
    <t>721882565</t>
  </si>
  <si>
    <t>998751101</t>
  </si>
  <si>
    <t>Přesun hmot pro vzduchotechniku stanovený z hmotnosti přesunovaného materiálu vodorovná dopravní vzdálenost do 100 m v objektech výšky do 12 m</t>
  </si>
  <si>
    <t>-1067355383</t>
  </si>
  <si>
    <t>https://podminky.urs.cz/item/CS_URS_2021_02/998751101</t>
  </si>
  <si>
    <t>HZS3211</t>
  </si>
  <si>
    <t>Hodinové zúčtovací sazby montáží technologických zařízení na stavebních objektech montér vzduchotechniky a chlazení</t>
  </si>
  <si>
    <t>1281129342</t>
  </si>
  <si>
    <t>https://podminky.urs.cz/item/CS_URS_2021_02/HZS3211</t>
  </si>
  <si>
    <t>"zprovoznění, zaregulování a vypracování protokolů"  16</t>
  </si>
  <si>
    <t>VRN4</t>
  </si>
  <si>
    <t>Inženýrská činnost</t>
  </si>
  <si>
    <t>043203000</t>
  </si>
  <si>
    <t>Měření, monitoring, rozbory bez rozlišení</t>
  </si>
  <si>
    <t>1024</t>
  </si>
  <si>
    <t>1856871304</t>
  </si>
  <si>
    <t>https://podminky.urs.cz/item/CS_URS_2021_02/043203000</t>
  </si>
  <si>
    <t>Poznámka k položce:_x000D_
měření hluku</t>
  </si>
  <si>
    <t>OST</t>
  </si>
  <si>
    <t>Zaškolení</t>
  </si>
  <si>
    <t>092203000</t>
  </si>
  <si>
    <t>Náklady na zaškolení</t>
  </si>
  <si>
    <t>sou</t>
  </si>
  <si>
    <t>732569218</t>
  </si>
  <si>
    <t>https://podminky.urs.cz/item/CS_URS_2021_02/092203000</t>
  </si>
  <si>
    <t>Poznámka k položce:_x000D_
Předání a zaškolení obsluhy</t>
  </si>
  <si>
    <t>SO 01g - Silnoproudá elektrotechnika</t>
  </si>
  <si>
    <t xml:space="preserve">    741 - Elektroinstalace - silnoproud</t>
  </si>
  <si>
    <t>741</t>
  </si>
  <si>
    <t>Elektroinstalace - silnoproud</t>
  </si>
  <si>
    <t>741112061</t>
  </si>
  <si>
    <t>Montáž krabic elektroinstalačních bez napojení na trubky a lišty, demontáže a montáže víčka a přístroje přístrojových zapuštěných plastových kruhových</t>
  </si>
  <si>
    <t>-1920341339</t>
  </si>
  <si>
    <t>https://podminky.urs.cz/item/CS_URS_2021_02/741112061</t>
  </si>
  <si>
    <t>34571450</t>
  </si>
  <si>
    <t>krabice pod omítku PVC přístrojová kruhová D 70mm</t>
  </si>
  <si>
    <t>-2015391831</t>
  </si>
  <si>
    <t>741120001</t>
  </si>
  <si>
    <t>Montáž vodičů izolovaných měděných bez ukončení uložených pod omítku plných a laněných (např. CY), průřezu žíly 0,35 až 6 mm2</t>
  </si>
  <si>
    <t>-1155469034</t>
  </si>
  <si>
    <t>https://podminky.urs.cz/item/CS_URS_2021_02/741120001</t>
  </si>
  <si>
    <t>34141027</t>
  </si>
  <si>
    <t>vodič propojovací flexibilní jádro Cu lanované izolace PVC 450/750V (H07V-K) 1x6mm2</t>
  </si>
  <si>
    <t>1879090411</t>
  </si>
  <si>
    <t>741120003</t>
  </si>
  <si>
    <t>Montáž vodičů izolovaných měděných bez ukončení uložených pod omítku plných a laněných (např. CY), průřezu žíly 10 až 16 mm2</t>
  </si>
  <si>
    <t>-1571983233</t>
  </si>
  <si>
    <t>https://podminky.urs.cz/item/CS_URS_2021_02/741120003</t>
  </si>
  <si>
    <t>50+500</t>
  </si>
  <si>
    <t>34141028</t>
  </si>
  <si>
    <t>vodič propojovací flexibilní jádro Cu lanované izolace PVC 450/750V (H07V-K) 1x10mm2</t>
  </si>
  <si>
    <t>-1516110588</t>
  </si>
  <si>
    <t>34141029</t>
  </si>
  <si>
    <t>vodič propojovací flexibilní jádro Cu lanované izolace PVC 450/750V (H07V-K) 1x16mm2</t>
  </si>
  <si>
    <t>-2127464985</t>
  </si>
  <si>
    <t>741120005</t>
  </si>
  <si>
    <t>Montáž vodičů izolovaných měděných bez ukončení uložených pod omítku plných a laněných (např. CY), průřezu žíly 25 až 35 mm2</t>
  </si>
  <si>
    <t>-1078262258</t>
  </si>
  <si>
    <t>https://podminky.urs.cz/item/CS_URS_2021_02/741120005</t>
  </si>
  <si>
    <t>34141030</t>
  </si>
  <si>
    <t>vodič propojovací flexibilní jádro Cu lanované izolace PVC 450/750V (H07V-K) 1x25mm2</t>
  </si>
  <si>
    <t>1922552403</t>
  </si>
  <si>
    <t>741120007</t>
  </si>
  <si>
    <t>Montáž vodičů izolovaných měděných bez ukončení uložených pod omítku plných a laněných (např. CY), průřezu žíly 50 mm2</t>
  </si>
  <si>
    <t>-757728157</t>
  </si>
  <si>
    <t>https://podminky.urs.cz/item/CS_URS_2021_02/741120007</t>
  </si>
  <si>
    <t>34141032</t>
  </si>
  <si>
    <t>vodič propojovací flexibilní jádro Cu lanované izolace PVC 450/750V (H07V-K) 1x50mm2</t>
  </si>
  <si>
    <t>498703076</t>
  </si>
  <si>
    <t>741120541</t>
  </si>
  <si>
    <t>Montáž šňůr měděných bez ukončení uložených volně těžkých (např. CGTG) průřezu do 2,5 mm2, počtu žil do 7</t>
  </si>
  <si>
    <t>544292685</t>
  </si>
  <si>
    <t>https://podminky.urs.cz/item/CS_URS_2021_02/741120541</t>
  </si>
  <si>
    <t>34113278</t>
  </si>
  <si>
    <t>kabel Instalační flexibilní jádro Cu lanované izolace pryž plášť pryž chloroprenová 450/750V (H07RN-F) 5x2,5mm2</t>
  </si>
  <si>
    <t>1328245216</t>
  </si>
  <si>
    <t>741120551</t>
  </si>
  <si>
    <t>Montáž šňůr měděných bez ukončení uložených volně těžkých (např. CGTG) průřezu přes 2,5 mm2, průřezu žil do 6 mm2</t>
  </si>
  <si>
    <t>-855232097</t>
  </si>
  <si>
    <t>https://podminky.urs.cz/item/CS_URS_2021_02/741120551</t>
  </si>
  <si>
    <t>34113280</t>
  </si>
  <si>
    <t>kabel Instalační flexibilní jádro Cu lanované izolace pryž plášť pryž chloroprenová 450/750V (H07RN-F) 5x6mm2</t>
  </si>
  <si>
    <t>-581290004</t>
  </si>
  <si>
    <t>741120552</t>
  </si>
  <si>
    <t>Montáž šňůr měděných bez ukončení uložených volně těžkých (např. CGTG) průřezu přes 2,5 mm2, průřezu žil do 16 mm2</t>
  </si>
  <si>
    <t>-1031721129</t>
  </si>
  <si>
    <t>https://podminky.urs.cz/item/CS_URS_2021_02/741120552</t>
  </si>
  <si>
    <t>34113281</t>
  </si>
  <si>
    <t>kabel Instalační flexibilní jádro Cu lanované izolace pryž plášť pryž chloroprenová 450/750V (H07RN-F) 5x10mm2</t>
  </si>
  <si>
    <t>-249397920</t>
  </si>
  <si>
    <t>741122015</t>
  </si>
  <si>
    <t>Montáž kabelů měděných bez ukončení uložených pod omítku plných kulatých (např. CYKY), počtu a průřezu žil 3x1,5 mm2</t>
  </si>
  <si>
    <t>467847445</t>
  </si>
  <si>
    <t>https://podminky.urs.cz/item/CS_URS_2021_02/741122015</t>
  </si>
  <si>
    <t>2260+150</t>
  </si>
  <si>
    <t>34111030</t>
  </si>
  <si>
    <t>kabel instalační jádro Cu plné izolace PVC plášť PVC 450/750V (CYKY) 3x1,5mm2</t>
  </si>
  <si>
    <t>1849133451</t>
  </si>
  <si>
    <t>741122016</t>
  </si>
  <si>
    <t>Montáž kabelů měděných bez ukončení uložených pod omítku plných kulatých (např. CYKY), počtu a průřezu žil 3x2,5 až 6 mm2</t>
  </si>
  <si>
    <t>2092999476</t>
  </si>
  <si>
    <t>https://podminky.urs.cz/item/CS_URS_2021_02/741122016</t>
  </si>
  <si>
    <t>34111036</t>
  </si>
  <si>
    <t>kabel instalační jádro Cu plné izolace PVC plášť PVC 450/750V (CYKY) 3x2,5mm2</t>
  </si>
  <si>
    <t>-1870977085</t>
  </si>
  <si>
    <t>741122024</t>
  </si>
  <si>
    <t>Montáž kabelů měděných bez ukončení uložených pod omítku plných kulatých (např. CYKY), počtu a průřezu žil 4x10 mm2</t>
  </si>
  <si>
    <t>258150645</t>
  </si>
  <si>
    <t>https://podminky.urs.cz/item/CS_URS_2021_02/741122024</t>
  </si>
  <si>
    <t>34111149</t>
  </si>
  <si>
    <t>kabel silový oheň retardující bezhalogenový bez funkční schopnosti při požáru třída reakce na oheň B2cas1d1a1 jádro Cu 0,6/1kV (1-CXKH-R B2) 4x10mm2</t>
  </si>
  <si>
    <t>-534661619</t>
  </si>
  <si>
    <t>-1241346734</t>
  </si>
  <si>
    <t>40+30</t>
  </si>
  <si>
    <t>34111124</t>
  </si>
  <si>
    <t>kabel silový oheň retardující bezhalogenový bez funkční schopnosti při požáru třída reakce na oheň B2cas1d1a1 jádro Cu 0,6/1kV (1-CXKH-R B2) 3x2,5mm2</t>
  </si>
  <si>
    <t>1504464416</t>
  </si>
  <si>
    <t>34111126</t>
  </si>
  <si>
    <t>kabel silový oheň retardující bezhalogenový bez funkční schopnosti při požáru třída reakce na oheň B2cas1d1a1 jádro Cu 0,6/1kV (1-CXKH-R B2) 3x6mm2</t>
  </si>
  <si>
    <t>1179661958</t>
  </si>
  <si>
    <t>48744532</t>
  </si>
  <si>
    <t>34111123</t>
  </si>
  <si>
    <t>kabel silový oheň retardující bezhalogenový bez funkční schopnosti při požáru třída reakce na oheň B2cas1d1a1 jádro Cu 0,6/1kV (1-CXKH-R B2) 3x1,5mm2</t>
  </si>
  <si>
    <t>-1035953496</t>
  </si>
  <si>
    <t>741122011</t>
  </si>
  <si>
    <t>Montáž kabelů měděných bez ukončení uložených pod omítku plných kulatých (např. CYKY), počtu a průřezu žil 2x1,5 až 2,5 mm2</t>
  </si>
  <si>
    <t>1337335633</t>
  </si>
  <si>
    <t>https://podminky.urs.cz/item/CS_URS_2021_02/741122011</t>
  </si>
  <si>
    <t>34111116</t>
  </si>
  <si>
    <t>kabel silový oheň retardující bezhalogenový bez funkční schopnosti při požáru třída reakce na oheň B2cas1d1a1 jádro Cu 0,6/1kV (1-CXKH-R B2) 2x1,5mm2</t>
  </si>
  <si>
    <t>1381498721</t>
  </si>
  <si>
    <t>741122031</t>
  </si>
  <si>
    <t>Montáž kabelů měděných bez ukončení uložených pod omítku plných kulatých (např. CYKY), počtu a průřezu žil 5x1,5 až 2,5 mm2</t>
  </si>
  <si>
    <t>1608373239</t>
  </si>
  <si>
    <t>https://podminky.urs.cz/item/CS_URS_2021_02/741122031</t>
  </si>
  <si>
    <t>34111162</t>
  </si>
  <si>
    <t>kabel silový oheň retardující bezhalogenový bez funkční schopnosti při požáru třída reakce na oheň B2cas1d1a1 jádro Cu 0,6/1kV (1-CXKH-R B2) 5x1,5mm2</t>
  </si>
  <si>
    <t>-1222815458</t>
  </si>
  <si>
    <t>-514332074</t>
  </si>
  <si>
    <t>34111090</t>
  </si>
  <si>
    <t>kabel instalační jádro Cu plné izolace PVC plášť PVC 450/750V (CYKY) 5x1,5mm2</t>
  </si>
  <si>
    <t>-867773206</t>
  </si>
  <si>
    <t>741122041</t>
  </si>
  <si>
    <t>Montáž kabelů měděných bez ukončení uložených pod omítku plných kulatých (např. CYKY), počtu a průřezu žil 7x1,5 až 2,5 mm2</t>
  </si>
  <si>
    <t>1607603246</t>
  </si>
  <si>
    <t>https://podminky.urs.cz/item/CS_URS_2021_02/741122041</t>
  </si>
  <si>
    <t>34111110</t>
  </si>
  <si>
    <t>kabel instalační jádro Cu plné izolace PVC plášť PVC 450/750V (CYKY) 7x1,5mm2</t>
  </si>
  <si>
    <t>-33690951</t>
  </si>
  <si>
    <t>741122133</t>
  </si>
  <si>
    <t>Montáž kabelů měděných bez ukončení uložených v trubkách zatažených plných kulatých nebo bezhalogenových (např. CYKY) počtu a průřezu žil 4x10 mm2</t>
  </si>
  <si>
    <t>518460594</t>
  </si>
  <si>
    <t>https://podminky.urs.cz/item/CS_URS_2021_02/741122133</t>
  </si>
  <si>
    <t>34111076</t>
  </si>
  <si>
    <t>kabel instalační jádro Cu plné izolace PVC plášť PVC 450/750V (CYKY) 4x10mm2</t>
  </si>
  <si>
    <t>1216702101</t>
  </si>
  <si>
    <t>741122135</t>
  </si>
  <si>
    <t>Montáž kabelů měděných bez ukončení uložených v trubkách zatažených plných kulatých nebo bezhalogenových (např. CYKY) počtu a průřezu žil 4x35 mm2</t>
  </si>
  <si>
    <t>-122047113</t>
  </si>
  <si>
    <t>https://podminky.urs.cz/item/CS_URS_2021_02/741122135</t>
  </si>
  <si>
    <t>34111620</t>
  </si>
  <si>
    <t>kabel silový jádro Cu izolace PVC plášť PVC 0,6/1kV (1-CYKY) 4x35mm2</t>
  </si>
  <si>
    <t>674778299</t>
  </si>
  <si>
    <t>741122142</t>
  </si>
  <si>
    <t>Montáž kabelů měděných bez ukončení uložených v trubkách zatažených plných kulatých nebo bezhalogenových (např. CYKY) počtu a průřezu žil 5x1,5 až 2,5 mm2</t>
  </si>
  <si>
    <t>1855466253</t>
  </si>
  <si>
    <t>https://podminky.urs.cz/item/CS_URS_2021_02/741122142</t>
  </si>
  <si>
    <t>34111094</t>
  </si>
  <si>
    <t>kabel instalační jádro Cu plné izolace PVC plášť PVC 450/750V (CYKY) 5x2,5mm2</t>
  </si>
  <si>
    <t>988054804</t>
  </si>
  <si>
    <t>741122143</t>
  </si>
  <si>
    <t>Montáž kabelů měděných bez ukončení uložených v trubkách zatažených plných kulatých nebo bezhalogenových (např. CYKY) počtu a průřezu žil 5x4 až 6 mm2</t>
  </si>
  <si>
    <t>1116091637</t>
  </si>
  <si>
    <t>https://podminky.urs.cz/item/CS_URS_2021_02/741122143</t>
  </si>
  <si>
    <t>34111100</t>
  </si>
  <si>
    <t>kabel instalační jádro Cu plné izolace PVC plášť PVC 450/750V (CYKY) 5x6mm2</t>
  </si>
  <si>
    <t>-231492390</t>
  </si>
  <si>
    <t>741122144</t>
  </si>
  <si>
    <t>Montáž kabelů měděných bez ukončení uložených v trubkách zatažených plných kulatých nebo bezhalogenových (např. CYKY) počtu a průřezu žil 5x10 mm2</t>
  </si>
  <si>
    <t>-663479984</t>
  </si>
  <si>
    <t>https://podminky.urs.cz/item/CS_URS_2021_02/741122144</t>
  </si>
  <si>
    <t>34113034</t>
  </si>
  <si>
    <t>kabel instalační jádro Cu plné izolace PVC plášť PVC 450/750V (CYKY) 5x10mm2</t>
  </si>
  <si>
    <t>499910983</t>
  </si>
  <si>
    <t>741122145</t>
  </si>
  <si>
    <t>Montáž kabelů měděných bez ukončení uložených v trubkách zatažených plných kulatých nebo bezhalogenových (např. CYKY) počtu a průřezu žil 5x16 mm2</t>
  </si>
  <si>
    <t>-1022220715</t>
  </si>
  <si>
    <t>https://podminky.urs.cz/item/CS_URS_2021_02/741122145</t>
  </si>
  <si>
    <t>34113035</t>
  </si>
  <si>
    <t>kabel instalační jádro Cu plné izolace PVC plášť PVC 450/750V (CYKY) 5x16mm2</t>
  </si>
  <si>
    <t>-1013290280</t>
  </si>
  <si>
    <t>741122148</t>
  </si>
  <si>
    <t>Montáž kabelů měděných bez ukončení uložených v trubkách zatažených plných kulatých nebo bezhalogenových (např. CYKY) počtu a průřezu žil 12x1,5 mm2</t>
  </si>
  <si>
    <t>945741710</t>
  </si>
  <si>
    <t>https://podminky.urs.cz/item/CS_URS_2021_02/741122148</t>
  </si>
  <si>
    <t>34111130</t>
  </si>
  <si>
    <t>kabel instalační jádro Cu plné izolace PVC plášť PVC 450/750V (CYKY) 12x1,5mm2</t>
  </si>
  <si>
    <t>1354444121</t>
  </si>
  <si>
    <t>741123233</t>
  </si>
  <si>
    <t>Montáž kabelů hliníkových bez ukončení uložených volně plných nebo laněných kulatých (např. AYKY) počtu a průřezu žil 3x150+70 až 240+120 mm2</t>
  </si>
  <si>
    <t>1848591343</t>
  </si>
  <si>
    <t>https://podminky.urs.cz/item/CS_URS_2021_02/741123233</t>
  </si>
  <si>
    <t>34113229</t>
  </si>
  <si>
    <t>kabel silový jádro Al izolace PVC plášť PVC 0,6/1kV (1-AYKY) 3x150+70mm2</t>
  </si>
  <si>
    <t>-179279993</t>
  </si>
  <si>
    <t>25*1,1 'Přepočtené koeficientem množství</t>
  </si>
  <si>
    <t>741210122</t>
  </si>
  <si>
    <t>Montáž rozváděčů litinových, hliníkových nebo plastových bez zapojení vodičů skříněk hmotnosti do 20 kg</t>
  </si>
  <si>
    <t>1349703370</t>
  </si>
  <si>
    <t>https://podminky.urs.cz/item/CS_URS_2021_02/741210122</t>
  </si>
  <si>
    <t>OS001</t>
  </si>
  <si>
    <t>ovládací skříň osvětlení oceloplechová nástěnná s průhledným uzamykatelným víkem a krycí deskou 400/300/150mm vč. vystrojení (viz pozn.)</t>
  </si>
  <si>
    <t>2062920620</t>
  </si>
  <si>
    <t>Poznámka k položce:_x000D_
specifikace vystrojení:_x000D_
6x  ovladač otočný 0-1_x000D_
10x svorka řadová 2,5mm2_x000D_
5x  vývodka Pg16</t>
  </si>
  <si>
    <t>741210201</t>
  </si>
  <si>
    <t>Montáž rozváděčů skříňových nebo panelových bez zapojení vodičů dělitelných, hmotnosti jednoho pole do 200 kg</t>
  </si>
  <si>
    <t>-2057205297</t>
  </si>
  <si>
    <t>https://podminky.urs.cz/item/CS_URS_2021_02/741210201</t>
  </si>
  <si>
    <t>R001</t>
  </si>
  <si>
    <t>rozvaděč RH-V</t>
  </si>
  <si>
    <t>-757990095</t>
  </si>
  <si>
    <t>Poznámka k položce:_x000D_
SPC a výzbroj rozvaděče dána PD</t>
  </si>
  <si>
    <t>R002</t>
  </si>
  <si>
    <t>rozvaděč RH</t>
  </si>
  <si>
    <t>1215387486</t>
  </si>
  <si>
    <t>R003</t>
  </si>
  <si>
    <t>rozvaděč RHPO</t>
  </si>
  <si>
    <t>929638961</t>
  </si>
  <si>
    <t>741210002</t>
  </si>
  <si>
    <t>Montáž rozvodnic oceloplechových nebo plastových bez zapojení vodičů běžných, hmotnosti do 50 kg</t>
  </si>
  <si>
    <t>157055873</t>
  </si>
  <si>
    <t>https://podminky.urs.cz/item/CS_URS_2021_02/741210002</t>
  </si>
  <si>
    <t>R004</t>
  </si>
  <si>
    <t>Rozvaděč R0.1</t>
  </si>
  <si>
    <t>433419711</t>
  </si>
  <si>
    <t>R005</t>
  </si>
  <si>
    <t>Rozvaděč R0.2</t>
  </si>
  <si>
    <t>-793477047</t>
  </si>
  <si>
    <t>R006</t>
  </si>
  <si>
    <t>Rozvaděč kuchyně a restaurace R1.1</t>
  </si>
  <si>
    <t>944056595</t>
  </si>
  <si>
    <t>R007</t>
  </si>
  <si>
    <t>Rozvaděč jeviště R1.2</t>
  </si>
  <si>
    <t>897752623</t>
  </si>
  <si>
    <t>R008</t>
  </si>
  <si>
    <t>Rozvaděč R1.3</t>
  </si>
  <si>
    <t>2082736381</t>
  </si>
  <si>
    <t>R009</t>
  </si>
  <si>
    <t>Rozvaděč R1.4</t>
  </si>
  <si>
    <t>-621551628</t>
  </si>
  <si>
    <t>R010</t>
  </si>
  <si>
    <t>Rozvaděč RNO</t>
  </si>
  <si>
    <t>-1655443087</t>
  </si>
  <si>
    <t>R011</t>
  </si>
  <si>
    <t>Rozvaděč R2.1</t>
  </si>
  <si>
    <t>286874833</t>
  </si>
  <si>
    <t>R012</t>
  </si>
  <si>
    <t>Rozvaděč R2.2</t>
  </si>
  <si>
    <t>1216920364</t>
  </si>
  <si>
    <t>741135001</t>
  </si>
  <si>
    <t>Ostatní ukončení vodičů nebo kabelů montáž doplňků koncovek a uzávěrů rozdělovací skříně</t>
  </si>
  <si>
    <t>858140221</t>
  </si>
  <si>
    <t>https://podminky.urs.cz/item/CS_URS_2021_02/741135001</t>
  </si>
  <si>
    <t>741310001</t>
  </si>
  <si>
    <t>Montáž spínačů jedno nebo dvoupólových nástěnných se zapojením vodičů, pro prostředí normální vypínačů, řazení 1-jednopólových</t>
  </si>
  <si>
    <t>-1519667479</t>
  </si>
  <si>
    <t>https://podminky.urs.cz/item/CS_URS_2021_02/741310001</t>
  </si>
  <si>
    <t>34535015</t>
  </si>
  <si>
    <t>spínač nástěnný jednopólový, řazení 1, IP44, šroubové svorky</t>
  </si>
  <si>
    <t>-890866973</t>
  </si>
  <si>
    <t>741310011</t>
  </si>
  <si>
    <t>Montáž spínačů jedno nebo dvoupólových nástěnných se zapojením vodičů, pro prostředí normální ovladačů, řazení 1/0-tlačítkových zapínacích</t>
  </si>
  <si>
    <t>-1209351924</t>
  </si>
  <si>
    <t>https://podminky.urs.cz/item/CS_URS_2021_02/741310011</t>
  </si>
  <si>
    <t>34535023</t>
  </si>
  <si>
    <t>ovládač nástěnný zapínací, řazení 1/0, IP44, šroubové svorky</t>
  </si>
  <si>
    <t>-586037115</t>
  </si>
  <si>
    <t>741310012</t>
  </si>
  <si>
    <t>Montáž spínačů jedno nebo dvoupólových nástěnných se zapojením vodičů, pro prostředí normální ovladačů, řazení 1/0S-tlačítkových zapínacích se signální doutnavkou</t>
  </si>
  <si>
    <t>1019867886</t>
  </si>
  <si>
    <t>https://podminky.urs.cz/item/CS_URS_2021_02/741310012</t>
  </si>
  <si>
    <t>34535005</t>
  </si>
  <si>
    <t>spínač jednopólový, se signalizační doutnavkou, řazení 1S</t>
  </si>
  <si>
    <t>1525514887</t>
  </si>
  <si>
    <t>741310013</t>
  </si>
  <si>
    <t>Montáž spínačů jedno nebo dvoupólových nástěnných se zapojením vodičů, pro prostředí normální ovladačů, řazení 1/0So-tlačítkových zapínacích s orientační doutnavkou</t>
  </si>
  <si>
    <t>366348884</t>
  </si>
  <si>
    <t>https://podminky.urs.cz/item/CS_URS_2021_02/741310013</t>
  </si>
  <si>
    <t>34535010</t>
  </si>
  <si>
    <t>ovládač zapínací, s orientační doutavkou, řazení 1/0So</t>
  </si>
  <si>
    <t>-672331403</t>
  </si>
  <si>
    <t>741310021</t>
  </si>
  <si>
    <t>Montáž spínačů jedno nebo dvoupólových nástěnných se zapojením vodičů, pro prostředí normální přepínačů, řazení 5-sériových</t>
  </si>
  <si>
    <t>559566964</t>
  </si>
  <si>
    <t>https://podminky.urs.cz/item/CS_URS_2021_02/741310021</t>
  </si>
  <si>
    <t>34535017</t>
  </si>
  <si>
    <t>přepínač nástěnný sériový, řazení 5, IP44, šroubové svorky</t>
  </si>
  <si>
    <t>1101111698</t>
  </si>
  <si>
    <t>741310022</t>
  </si>
  <si>
    <t>Montáž spínačů jedno nebo dvoupólových nástěnných se zapojením vodičů, pro prostředí normální přepínačů, řazení 6-střídavých</t>
  </si>
  <si>
    <t>-42802417</t>
  </si>
  <si>
    <t>https://podminky.urs.cz/item/CS_URS_2021_02/741310022</t>
  </si>
  <si>
    <t>34535018</t>
  </si>
  <si>
    <t>přepínač nástěnný střídavý, řazení 6, IP44, šroubové svorky</t>
  </si>
  <si>
    <t>-1023785841</t>
  </si>
  <si>
    <t>741310025</t>
  </si>
  <si>
    <t>Montáž spínačů jedno nebo dvoupólových nástěnných se zapojením vodičů, pro prostředí normální přepínačů, řazení 7-křížových</t>
  </si>
  <si>
    <t>276962639</t>
  </si>
  <si>
    <t>https://podminky.urs.cz/item/CS_URS_2021_02/741310025</t>
  </si>
  <si>
    <t>34535019</t>
  </si>
  <si>
    <t>přepínač nástěnný křížový, s čirým průzorem, řazení 7, IP44, šroubové svorky</t>
  </si>
  <si>
    <t>1579660443</t>
  </si>
  <si>
    <t>741310402</t>
  </si>
  <si>
    <t>Montáž spínačů tří nebo čtyřpólových nástěnných se zapojením vodičů, pro prostředí normální do 25 A</t>
  </si>
  <si>
    <t>1067115249</t>
  </si>
  <si>
    <t>https://podminky.urs.cz/item/CS_URS_2021_02/741310402</t>
  </si>
  <si>
    <t>345004</t>
  </si>
  <si>
    <t>Spínač v izolačním krytu 3x20A</t>
  </si>
  <si>
    <t>-1972084600</t>
  </si>
  <si>
    <t>741310403</t>
  </si>
  <si>
    <t>Montáž spínačů tří nebo čtyřpólových nástěnných se zapojením vodičů, pro prostředí normální do 63 A</t>
  </si>
  <si>
    <t>-140532717</t>
  </si>
  <si>
    <t>https://podminky.urs.cz/item/CS_URS_2021_02/741310403</t>
  </si>
  <si>
    <t>1+1+1</t>
  </si>
  <si>
    <t>345001</t>
  </si>
  <si>
    <t>Spínač v izolačním krytu 3x63A</t>
  </si>
  <si>
    <t>2110983539</t>
  </si>
  <si>
    <t>345002</t>
  </si>
  <si>
    <t>Spínač v izolačním krytu 3x40A</t>
  </si>
  <si>
    <t>934159740</t>
  </si>
  <si>
    <t>345003</t>
  </si>
  <si>
    <t>Spínač v izolačním krytu 3x32A</t>
  </si>
  <si>
    <t>-1233938033</t>
  </si>
  <si>
    <t>741311021</t>
  </si>
  <si>
    <t>Montáž spínačů speciálních se zapojením vodičů sporákových přípojek s doutnavkou</t>
  </si>
  <si>
    <t>1744616399</t>
  </si>
  <si>
    <t>https://podminky.urs.cz/item/CS_URS_2021_02/741311021</t>
  </si>
  <si>
    <t>3956323R</t>
  </si>
  <si>
    <t>Přípojka sporáková se signalizační doutnavkou, zapuštěná</t>
  </si>
  <si>
    <t>-787267404</t>
  </si>
  <si>
    <t>741313001</t>
  </si>
  <si>
    <t>Montáž zásuvek domovních se zapojením vodičů bezšroubové připojení polozapuštěných nebo zapuštěných 10/16 A, provedení 2P + PE</t>
  </si>
  <si>
    <t>903910015</t>
  </si>
  <si>
    <t>https://podminky.urs.cz/item/CS_URS_2021_02/741313001</t>
  </si>
  <si>
    <t>34555202</t>
  </si>
  <si>
    <t>zásuvka zápustná jednonásobná chráněná, šroubové svorky</t>
  </si>
  <si>
    <t>36438016</t>
  </si>
  <si>
    <t>741313003</t>
  </si>
  <si>
    <t>Montáž zásuvek domovních se zapojením vodičů bezšroubové připojení polozapuštěných nebo zapuštěných 10/16 A, provedení 2x (2P + PE) dvojnásobná</t>
  </si>
  <si>
    <t>-1216134300</t>
  </si>
  <si>
    <t>https://podminky.urs.cz/item/CS_URS_2021_02/741313003</t>
  </si>
  <si>
    <t>34555201</t>
  </si>
  <si>
    <t>zásuvka zápustná dvojnásobná chráněná, šroubové svorky</t>
  </si>
  <si>
    <t>-741559182</t>
  </si>
  <si>
    <t>741313011</t>
  </si>
  <si>
    <t>Montáž zásuvek domovních se zapojením vodičů bezšroubové připojení chráněných v krabici 10/16 A, pro prostředí normální, provedení 2P + PE</t>
  </si>
  <si>
    <t>-397766970</t>
  </si>
  <si>
    <t>https://podminky.urs.cz/item/CS_URS_2021_02/741313011</t>
  </si>
  <si>
    <t>34555207</t>
  </si>
  <si>
    <t>kombinace přepínače střídavého a zásuvky jednonásobné nástěnná, IP44, šroubové svorky</t>
  </si>
  <si>
    <t>-1731831796</t>
  </si>
  <si>
    <t>741313252</t>
  </si>
  <si>
    <t>Montáž zásuvek průmyslových se zapojením vodičů nástěnných, provedení IP 44 3P+N+PE 32 A</t>
  </si>
  <si>
    <t>-223808656</t>
  </si>
  <si>
    <t>https://podminky.urs.cz/item/CS_URS_2021_02/741313252</t>
  </si>
  <si>
    <t>35811480</t>
  </si>
  <si>
    <t>zásuvka nástěnná 32A - 5pól, řazení 3P+N+PE IP44, šroubové svorky</t>
  </si>
  <si>
    <t>-1390140128</t>
  </si>
  <si>
    <t>741313253</t>
  </si>
  <si>
    <t>Montáž zásuvek průmyslových se zapojením vodičů nástěnných, provedení IP 44 3P+N+PE 63 A</t>
  </si>
  <si>
    <t>243491068</t>
  </si>
  <si>
    <t>https://podminky.urs.cz/item/CS_URS_2021_02/741313253</t>
  </si>
  <si>
    <t>35811401</t>
  </si>
  <si>
    <t>zásuvka nástěnná 63A - 5pól, řazení 3P+N+PE IP44, šroubové svorky</t>
  </si>
  <si>
    <t>-1704233673</t>
  </si>
  <si>
    <t>741372061</t>
  </si>
  <si>
    <t>Montáž svítidel s integrovaným zdrojem LED se zapojením vodičů interiérových přisazených stropních hranatých nebo kruhových, plochy do 0,09 m2</t>
  </si>
  <si>
    <t>921040824</t>
  </si>
  <si>
    <t>https://podminky.urs.cz/item/CS_URS_2021_02/741372061</t>
  </si>
  <si>
    <t>4+56+18</t>
  </si>
  <si>
    <t>248001</t>
  </si>
  <si>
    <t>svítidlo LED inter. kruhové přisazené 20W 2700lm</t>
  </si>
  <si>
    <t>-808052248</t>
  </si>
  <si>
    <t>248002</t>
  </si>
  <si>
    <t>svítidlo LED inter. kruhové přisazené 10W 1350lm</t>
  </si>
  <si>
    <t>-935773362</t>
  </si>
  <si>
    <t>248003</t>
  </si>
  <si>
    <t>svítidlo LED inter. kruhové přisazené 18W 2160lm</t>
  </si>
  <si>
    <t>-957159453</t>
  </si>
  <si>
    <t>741372062</t>
  </si>
  <si>
    <t>Montáž svítidel s integrovaným zdrojem LED se zapojením vodičů interiérových přisazených stropních hranatých nebo kruhových, plochy přes 0,09 do 0,36 m2</t>
  </si>
  <si>
    <t>-362662562</t>
  </si>
  <si>
    <t>https://podminky.urs.cz/item/CS_URS_2021_02/741372062</t>
  </si>
  <si>
    <t>34825006R</t>
  </si>
  <si>
    <t>svítidlo interiérové přisazené čtvercové 600x600 136W 4320lm</t>
  </si>
  <si>
    <t>-291958412</t>
  </si>
  <si>
    <t>741372154</t>
  </si>
  <si>
    <t>Montáž svítidel s integrovaným zdrojem LED se zapojením vodičů průmyslových přisazených stropních</t>
  </si>
  <si>
    <t>1018238765</t>
  </si>
  <si>
    <t>https://podminky.urs.cz/item/CS_URS_2021_02/741372154</t>
  </si>
  <si>
    <t>64+13</t>
  </si>
  <si>
    <t>34825011R</t>
  </si>
  <si>
    <t>svítidlo LED interierové přisazené liniové 30W 4050lm</t>
  </si>
  <si>
    <t>-1887202645</t>
  </si>
  <si>
    <t>34825012R</t>
  </si>
  <si>
    <t>svítidlo LED interierové přisazené liniové 40W 5400lm</t>
  </si>
  <si>
    <t>-427767828</t>
  </si>
  <si>
    <t>741372022</t>
  </si>
  <si>
    <t>Montáž svítidel s integrovaným zdrojem LED se zapojením vodičů interiérových přisazených nástěnných hranatých nebo kruhových, plochy přes 0,09 do 0,36 m2</t>
  </si>
  <si>
    <t>-1242500824</t>
  </si>
  <si>
    <t>https://podminky.urs.cz/item/CS_URS_2021_02/741372022</t>
  </si>
  <si>
    <t>43+5+24</t>
  </si>
  <si>
    <t>248005</t>
  </si>
  <si>
    <t>svítidlo pro nouzové a orientační osvětlení LED 1x150lm, 2W IP42</t>
  </si>
  <si>
    <t>-214176945</t>
  </si>
  <si>
    <t>248006</t>
  </si>
  <si>
    <t>svítidlo pro nouzové a orientační osvětlení LED 1x150lm, 2W IP65</t>
  </si>
  <si>
    <t>1391856924</t>
  </si>
  <si>
    <t>248007</t>
  </si>
  <si>
    <t>svítidlo pro nouzové a orientační osvětlení LED 1x150lm, optika pro osvětlení trasy - centrál aku napájení 1W IP41</t>
  </si>
  <si>
    <t>1986014368</t>
  </si>
  <si>
    <t>741372114</t>
  </si>
  <si>
    <t>Montáž svítidel s integrovaným zdrojem LED se zapojením vodičů interiérových vestavných stěnových orientačních</t>
  </si>
  <si>
    <t>1022664993</t>
  </si>
  <si>
    <t>https://podminky.urs.cz/item/CS_URS_2021_02/741372114</t>
  </si>
  <si>
    <t>248008</t>
  </si>
  <si>
    <t>svítidlo LED nouzové zapuštěné do podstupnice schodu 5lm, IP66</t>
  </si>
  <si>
    <t>-2115312057</t>
  </si>
  <si>
    <t>741112132R</t>
  </si>
  <si>
    <t>Montáž svorkovnice vč. pospojování (HOP+LOP)</t>
  </si>
  <si>
    <t>1772128665</t>
  </si>
  <si>
    <t>34561668R</t>
  </si>
  <si>
    <t>Svorkovnice ekvipotenciální (HOP + LOP)</t>
  </si>
  <si>
    <t>1581040275</t>
  </si>
  <si>
    <t>345616900R</t>
  </si>
  <si>
    <t>Záložní zdroj UPS online - 5000VA, vstup 230VAC - výstup 230VAC</t>
  </si>
  <si>
    <t>1478400990</t>
  </si>
  <si>
    <t>741810003</t>
  </si>
  <si>
    <t>Zkoušky a prohlídky elektrických rozvodů a zařízení celková prohlídka a vyhotovení revizní zprávy pro objem montážních prací přes 500 do 1000 tis. Kč</t>
  </si>
  <si>
    <t>1205305019</t>
  </si>
  <si>
    <t>https://podminky.urs.cz/item/CS_URS_2021_02/741810003</t>
  </si>
  <si>
    <t>741811001</t>
  </si>
  <si>
    <t>Zkoušky a prohlídky rozvodných zařízení kontrola rozváděčů nn, (1 pole) manipulačních, ovládacích nebo reléových</t>
  </si>
  <si>
    <t>-316971687</t>
  </si>
  <si>
    <t>https://podminky.urs.cz/item/CS_URS_2021_02/741811001</t>
  </si>
  <si>
    <t>741811011</t>
  </si>
  <si>
    <t>Zkoušky a prohlídky rozvodných zařízení kontrola rozváděčů nn, (1 pole) silových, hmotnosti do 200 kg</t>
  </si>
  <si>
    <t>792546981</t>
  </si>
  <si>
    <t>https://podminky.urs.cz/item/CS_URS_2021_02/741811011</t>
  </si>
  <si>
    <t>74181201R</t>
  </si>
  <si>
    <t>Měření odporu nulových smyček 1-fáz. vedení 220V</t>
  </si>
  <si>
    <t>-1235479502</t>
  </si>
  <si>
    <t>74181202R</t>
  </si>
  <si>
    <t>Měření odporu nulových smyček 3-fáz. vedení 380V</t>
  </si>
  <si>
    <t>1419919858</t>
  </si>
  <si>
    <t>74111059R</t>
  </si>
  <si>
    <t>Montáž protipožární utěsnění prostupů vč. označení a pasportizace</t>
  </si>
  <si>
    <t>-600877974</t>
  </si>
  <si>
    <t>435859R</t>
  </si>
  <si>
    <t>akrylátový protipožární tmel 580 ml</t>
  </si>
  <si>
    <t>-1010630142</t>
  </si>
  <si>
    <t>ELE99</t>
  </si>
  <si>
    <t>materiál podružný a pomocný jinde nespecifikovaný</t>
  </si>
  <si>
    <t>62457261</t>
  </si>
  <si>
    <t>998741102</t>
  </si>
  <si>
    <t>Přesun hmot pro silnoproud stanovený z hmotnosti přesunovaného materiálu vodorovná dopravní vzdálenost do 50 m v objektech výšky přes 6 do 12 m</t>
  </si>
  <si>
    <t>1186159386</t>
  </si>
  <si>
    <t>https://podminky.urs.cz/item/CS_URS_2021_02/998741102</t>
  </si>
  <si>
    <t>998741181</t>
  </si>
  <si>
    <t>Přesun hmot pro silnoproud stanovený z hmotnosti přesunovaného materiálu Příplatek k ceně za přesun prováděný bez použití mechanizace pro jakoukoliv výšku objektu</t>
  </si>
  <si>
    <t>-1784952769</t>
  </si>
  <si>
    <t>https://podminky.urs.cz/item/CS_URS_2021_02/998741181</t>
  </si>
  <si>
    <t>-174592941</t>
  </si>
  <si>
    <t>"demontáže, sekání, prostupy, ostatní práce" 40</t>
  </si>
  <si>
    <t>HZS2231</t>
  </si>
  <si>
    <t>Hodinové zúčtovací sazby profesí PSV provádění stavebních instalací elektrikář</t>
  </si>
  <si>
    <t>1558915498</t>
  </si>
  <si>
    <t>https://podminky.urs.cz/item/CS_URS_2021_02/HZS2231</t>
  </si>
  <si>
    <t>"ostatní odborné práce jinde nespecifikované (odpojení, demontáže, apod)" 20</t>
  </si>
  <si>
    <t>SO 02 - Lapák tuků s připojením na kanalizaci</t>
  </si>
  <si>
    <t xml:space="preserve">    1 - Zemní práce</t>
  </si>
  <si>
    <t xml:space="preserve">    4 - Vodorovné konstrukce</t>
  </si>
  <si>
    <t xml:space="preserve">    8 - Trubní vedení</t>
  </si>
  <si>
    <t>Zemní práce</t>
  </si>
  <si>
    <t>121151103</t>
  </si>
  <si>
    <t>Sejmutí ornice strojně při souvislé ploše do 100 m2, tl. vrstvy do 200 mm</t>
  </si>
  <si>
    <t>-1217086292</t>
  </si>
  <si>
    <t>https://podminky.urs.cz/item/CS_URS_2021_02/121151103</t>
  </si>
  <si>
    <t>131251102</t>
  </si>
  <si>
    <t>Hloubení nezapažených jam a zářezů strojně s urovnáním dna do předepsaného profilu a spádu v hornině třídy těžitelnosti I skupiny 3 přes 20 do 50 m3</t>
  </si>
  <si>
    <t>-887816247</t>
  </si>
  <si>
    <t>https://podminky.urs.cz/item/CS_URS_2021_02/131251102</t>
  </si>
  <si>
    <t>2,5*4,7*3,2+0,3*3,1*1,6</t>
  </si>
  <si>
    <t>132251101</t>
  </si>
  <si>
    <t>Hloubení nezapažených rýh šířky do 800 mm strojně s urovnáním dna do předepsaného profilu a spádu v hornině třídy těžitelnosti I skupiny 3 do 20 m3</t>
  </si>
  <si>
    <t>1736953330</t>
  </si>
  <si>
    <t>https://podminky.urs.cz/item/CS_URS_2021_02/132251101</t>
  </si>
  <si>
    <t>2,0*0,8*1,4+2,5*0,8*2,4</t>
  </si>
  <si>
    <t>151101102</t>
  </si>
  <si>
    <t>Zřízení pažení a rozepření stěn rýh pro podzemní vedení příložné pro jakoukoliv mezerovitost, hloubky přes 2 do 4 m</t>
  </si>
  <si>
    <t>176499597</t>
  </si>
  <si>
    <t>https://podminky.urs.cz/item/CS_URS_2021_02/151101102</t>
  </si>
  <si>
    <t>2*2,0*1,5+2*3,0*2,5+3*(4,7+3,3)*2</t>
  </si>
  <si>
    <t>151101112</t>
  </si>
  <si>
    <t>Odstranění pažení a rozepření stěn rýh pro podzemní vedení s uložením materiálu na vzdálenost do 3 m od kraje výkopu příložné, hloubky přes 2 do 4 m</t>
  </si>
  <si>
    <t>-531977453</t>
  </si>
  <si>
    <t>https://podminky.urs.cz/item/CS_URS_2021_02/151101112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</si>
  <si>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</si>
  <si>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</si>
  <si>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498970320</t>
  </si>
  <si>
    <t>https://podminky.urs.cz/item/CS_URS_2021_02/162651112</t>
  </si>
  <si>
    <t>7,04+59,58-33,894</t>
  </si>
  <si>
    <t>171201231</t>
  </si>
  <si>
    <t>Poplatek za uložení stavebního odpadu na recyklační skládce (skládkovné) zeminy a kamení zatříděného do Katalogu odpadů pod kódem 17 05 04</t>
  </si>
  <si>
    <t>681107185</t>
  </si>
  <si>
    <t>https://podminky.urs.cz/item/CS_URS_2021_02/171201231</t>
  </si>
  <si>
    <t>37,726*1,8</t>
  </si>
  <si>
    <t>171251201</t>
  </si>
  <si>
    <t>Uložení sypaniny na skládky nebo meziskládky bez hutnění s upravením uložené sypaniny do předepsaného tvaru</t>
  </si>
  <si>
    <t>854864394</t>
  </si>
  <si>
    <t>https://podminky.urs.cz/item/CS_URS_2021_02/171251201</t>
  </si>
  <si>
    <t>174151103</t>
  </si>
  <si>
    <t>Zásyp sypaninou z jakékoliv horniny strojně s uložením výkopku ve vrstvách se zhutněním zářezů se šikmými stěnami pro podzemní vedení a kolem objektů zřízených v těchto zářezech</t>
  </si>
  <si>
    <t>-2023671986</t>
  </si>
  <si>
    <t>https://podminky.urs.cz/item/CS_URS_2021_02/174151103</t>
  </si>
  <si>
    <t>39,88+7,04-1,37-1,1-2,6*2,9*1,4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</si>
  <si>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</si>
  <si>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</si>
  <si>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71550214</t>
  </si>
  <si>
    <t>https://podminky.urs.cz/item/CS_URS_2021_02/175111101</t>
  </si>
  <si>
    <t>0,8*0,3*(2,9+0,8+2)</t>
  </si>
  <si>
    <t>58331200</t>
  </si>
  <si>
    <t>štěrkopísek netříděný zásypový</t>
  </si>
  <si>
    <t>1483794579</t>
  </si>
  <si>
    <t>1,368*2 'Přepočtené koeficientem množství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</si>
  <si>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</si>
  <si>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</si>
  <si>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-1118512751</t>
  </si>
  <si>
    <t>https://podminky.urs.cz/item/CS_URS_2021_02/181111121</t>
  </si>
  <si>
    <t>181311103</t>
  </si>
  <si>
    <t>Rozprostření a urovnání ornice v rovině nebo ve svahu sklonu do 1:5 ručně při souvislé ploše, tl. vrstvy do 200 mm</t>
  </si>
  <si>
    <t>313263598</t>
  </si>
  <si>
    <t>https://podminky.urs.cz/item/CS_URS_2021_02/181311103</t>
  </si>
  <si>
    <t>181411131</t>
  </si>
  <si>
    <t>Založení trávníku na půdě předem připravené plochy do 1000 m2 výsevem včetně utažení parkového v rovině nebo na svahu do 1:5</t>
  </si>
  <si>
    <t>1228927951</t>
  </si>
  <si>
    <t>https://podminky.urs.cz/item/CS_URS_2021_02/181411131</t>
  </si>
  <si>
    <t>00572410</t>
  </si>
  <si>
    <t>osivo směs travní parková</t>
  </si>
  <si>
    <t>-563560399</t>
  </si>
  <si>
    <t>40*0,02 'Přepočtené koeficientem množství</t>
  </si>
  <si>
    <t>185803111</t>
  </si>
  <si>
    <t>Ošetření trávníku jednorázové v rovině nebo na svahu do 1:5</t>
  </si>
  <si>
    <t>-1819923330</t>
  </si>
  <si>
    <t>https://podminky.urs.cz/item/CS_URS_2021_02/185803111</t>
  </si>
  <si>
    <t>386131114</t>
  </si>
  <si>
    <t>Montáž odlučovačů tuků a olejů polyetylenových, průtoku 7 l/s</t>
  </si>
  <si>
    <t>249089355</t>
  </si>
  <si>
    <t>https://podminky.urs.cz/item/CS_URS_2021_02/386131114</t>
  </si>
  <si>
    <t>LAP01</t>
  </si>
  <si>
    <t>OTP-7 – LAPÁK TUKŮ vč. 2 poklopů</t>
  </si>
  <si>
    <t>606028876</t>
  </si>
  <si>
    <t>Vodorovné konstrukce</t>
  </si>
  <si>
    <t>451572111</t>
  </si>
  <si>
    <t>Lože pod potrubí, stoky a drobné objekty v otevřeném výkopu z kameniva drobného těženého 0 až 4 mm</t>
  </si>
  <si>
    <t>-1889201720</t>
  </si>
  <si>
    <t>https://podminky.urs.cz/item/CS_URS_2021_02/451572111</t>
  </si>
  <si>
    <t>0,8*0,25*(3+2,5)</t>
  </si>
  <si>
    <t>452321141</t>
  </si>
  <si>
    <t>Podkladní a zajišťovací konstrukce z betonu železového v otevřeném výkopu desky pod potrubí, stoky a drobné objekty z betonu tř. C 16/20</t>
  </si>
  <si>
    <t>-1325052848</t>
  </si>
  <si>
    <t>https://podminky.urs.cz/item/CS_URS_2021_02/452321141</t>
  </si>
  <si>
    <t>0,300*1,5*3,0*1,1</t>
  </si>
  <si>
    <t>452351101</t>
  </si>
  <si>
    <t>Bednění podkladních a zajišťovacích konstrukcí v otevřeném výkopu desek nebo sedlových loží pod potrubí, stoky a drobné objekty</t>
  </si>
  <si>
    <t>-989742357</t>
  </si>
  <si>
    <t>https://podminky.urs.cz/item/CS_URS_2021_02/452351101</t>
  </si>
  <si>
    <t>0,3*(1,5+3)*3</t>
  </si>
  <si>
    <t>452368211</t>
  </si>
  <si>
    <t>Výztuž podkladních desek, bloků nebo pražců v otevřeném výkopu ze svařovaných sítí typu Kari</t>
  </si>
  <si>
    <t>482079552</t>
  </si>
  <si>
    <t>https://podminky.urs.cz/item/CS_URS_2021_02/452368211</t>
  </si>
  <si>
    <t>1,5*3*0,008*1,1</t>
  </si>
  <si>
    <t>Trubní vedení</t>
  </si>
  <si>
    <t>837355121</t>
  </si>
  <si>
    <t>Výsek a montáž kameninové odbočné tvarovky na kameninovém potrubí DN 200</t>
  </si>
  <si>
    <t>-1370588962</t>
  </si>
  <si>
    <t>https://podminky.urs.cz/item/CS_URS_2021_02/837355121</t>
  </si>
  <si>
    <t>871275211</t>
  </si>
  <si>
    <t>Kanalizační potrubí z tvrdého PVC v otevřeném výkopu ve sklonu do 20 %, hladkého plnostěnného jednovrstvého, tuhost třídy SN 4 DN 125</t>
  </si>
  <si>
    <t>-1271616347</t>
  </si>
  <si>
    <t>https://podminky.urs.cz/item/CS_URS_2021_02/871275211</t>
  </si>
  <si>
    <t>2,8+0,8+1,9</t>
  </si>
  <si>
    <t>877270310</t>
  </si>
  <si>
    <t>Montáž tvarovek na kanalizačním plastovém potrubí z polypropylenu PP hladkého plnostěnného kolen DN 125</t>
  </si>
  <si>
    <t>1560317528</t>
  </si>
  <si>
    <t>https://podminky.urs.cz/item/CS_URS_2021_02/877270310</t>
  </si>
  <si>
    <t>28611356</t>
  </si>
  <si>
    <t>koleno kanalizační PVC KG 125x45°</t>
  </si>
  <si>
    <t>-697023508</t>
  </si>
  <si>
    <t>894414211</t>
  </si>
  <si>
    <t>Osazení betonových nebo železobetonových dílců pro šachty desek zákrytových</t>
  </si>
  <si>
    <t>-1176510680</t>
  </si>
  <si>
    <t>https://podminky.urs.cz/item/CS_URS_2021_02/894414211</t>
  </si>
  <si>
    <t>59224653</t>
  </si>
  <si>
    <t>deska šachtová zákrytová 136x106x10cm</t>
  </si>
  <si>
    <t>-2114384432</t>
  </si>
  <si>
    <t>899101113</t>
  </si>
  <si>
    <t>Osazení poklopů litinových a ocelových bez rámů hmotnosti jednotlivě do 50 kg</t>
  </si>
  <si>
    <t>-1613275524</t>
  </si>
  <si>
    <t>https://podminky.urs.cz/item/CS_URS_2021_02/899101113</t>
  </si>
  <si>
    <t>899620121</t>
  </si>
  <si>
    <t>Obetonování plastových šachet z polypropylenu betonem prostým v otevřeném výkopu, beton tř. C 12/15</t>
  </si>
  <si>
    <t>-668204494</t>
  </si>
  <si>
    <t>https://podminky.urs.cz/item/CS_URS_2021_02/899620121</t>
  </si>
  <si>
    <t>0,25*2,6*(2,4+1,4)*2*1,2</t>
  </si>
  <si>
    <t>899623141</t>
  </si>
  <si>
    <t>Obetonování potrubí nebo zdiva stok betonem prostým v otevřeném výkopu, beton tř. C 12/15</t>
  </si>
  <si>
    <t>225462591</t>
  </si>
  <si>
    <t>https://podminky.urs.cz/item/CS_URS_2021_02/899623141</t>
  </si>
  <si>
    <t>899640111</t>
  </si>
  <si>
    <t>Bednění pro obetonování plastových šachet v otevřeném výkopu hranatých</t>
  </si>
  <si>
    <t>2096629580</t>
  </si>
  <si>
    <t>https://podminky.urs.cz/item/CS_URS_2021_02/899640111</t>
  </si>
  <si>
    <t>2,6*(2,9+1,4)*2</t>
  </si>
  <si>
    <t>899911112</t>
  </si>
  <si>
    <t>Osazení ocelových součástí závěsných a úložných pro potrubí na mostech, konstrukcích apod. hmotnosti jednotlivě přes 5 do 10 kg</t>
  </si>
  <si>
    <t>-647162312</t>
  </si>
  <si>
    <t>https://podminky.urs.cz/item/CS_URS_2021_02/899911112</t>
  </si>
  <si>
    <t>14011096</t>
  </si>
  <si>
    <t>trubka ocelová bezešvá hladká jakost 11 353 140x8,0mm</t>
  </si>
  <si>
    <t>1832467173</t>
  </si>
  <si>
    <t>933901311</t>
  </si>
  <si>
    <t>Zkoušky objektů a vymývání naplnění a vyprázdnění nádrže pro účely vymývací (proplachovací) o obsahu do 1000 m3</t>
  </si>
  <si>
    <t>-1970665821</t>
  </si>
  <si>
    <t>https://podminky.urs.cz/item/CS_URS_2021_02/933901311</t>
  </si>
  <si>
    <t>953941210</t>
  </si>
  <si>
    <t>Osazení drobných kovových výrobků bez jejich dodání s vysekáním kapes pro upevňovací prvky se zazděním, zabetonováním nebo zalitím kovových poklopů s rámy, plochy do 1 m2</t>
  </si>
  <si>
    <t>1814851048</t>
  </si>
  <si>
    <t>https://podminky.urs.cz/item/CS_URS_2021_02/953941210</t>
  </si>
  <si>
    <t>998276101</t>
  </si>
  <si>
    <t>Přesun hmot pro trubní vedení hloubené z trub z plastických hmot nebo sklolaminátových pro vodovody nebo kanalizace v otevřeném výkopu dopravní vzdálenost do 15 m</t>
  </si>
  <si>
    <t>-127838069</t>
  </si>
  <si>
    <t>https://podminky.urs.cz/item/CS_URS_2021_02/998276101</t>
  </si>
  <si>
    <t>1446963851</t>
  </si>
  <si>
    <t>590771812</t>
  </si>
  <si>
    <t>1987173374</t>
  </si>
  <si>
    <t>Poznámka k položce:_x000D_
Zaškolení obsluhy, provozní řád lapáku tuku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</si>
  <si>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</si>
  <si>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</si>
  <si>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</si>
  <si>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</si>
  <si>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</si>
  <si>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</si>
  <si>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</si>
  <si>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</si>
  <si>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</si>
  <si>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</si>
  <si>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Vytýčení stavby a inženýrských sítí</t>
  </si>
  <si>
    <t>1387429970</t>
  </si>
  <si>
    <t>https://podminky.urs.cz/item/CS_URS_2021_02/011503000</t>
  </si>
  <si>
    <t>Poznámka k položce:_x000D_
LAPOL - vytýčení stavby a inženýrských sítí na místě odborně způsobilou osobu s protokolem o vytýčení v 4 paré</t>
  </si>
  <si>
    <t>013244000</t>
  </si>
  <si>
    <t>Dokumentace pro provádění stavby - dílenská dokumentace</t>
  </si>
  <si>
    <t>-1534021582</t>
  </si>
  <si>
    <t>https://podminky.urs.cz/item/CS_URS_2021_02/013244000</t>
  </si>
  <si>
    <t>013244001</t>
  </si>
  <si>
    <t>Dokumentace pro provádění stavby - zdravotechnika</t>
  </si>
  <si>
    <t>1606561736</t>
  </si>
  <si>
    <t>013244002</t>
  </si>
  <si>
    <t>Dokumentace pro provádění stavby - vzduchotechnika</t>
  </si>
  <si>
    <t>-332263341</t>
  </si>
  <si>
    <t>013254000</t>
  </si>
  <si>
    <t>Dokumentace skutečného provedení stavby</t>
  </si>
  <si>
    <t>1491278741</t>
  </si>
  <si>
    <t>https://podminky.urs.cz/item/CS_URS_2021_02/013254000</t>
  </si>
  <si>
    <t>Poznámka k položce:_x000D_
Dokumentace skutečného provedení stavby pro investora v 3 tištěných paré + elektronická podoba v rozsahu dle novelizace 62/2013 Sb. ve smyslu vyhl. MPR 499/06 Sb., včetně pořízení fotodokumentace, kompletní dokladové části stavby ke kolaudaci stavby</t>
  </si>
  <si>
    <t>VRN3</t>
  </si>
  <si>
    <t>Zařízení staveniště</t>
  </si>
  <si>
    <t>030001000</t>
  </si>
  <si>
    <t>1841321558</t>
  </si>
  <si>
    <t>https://podminky.urs.cz/item/CS_URS_2021_02/030001000</t>
  </si>
  <si>
    <t>045002000</t>
  </si>
  <si>
    <t>Kompletační a koordinační činnost</t>
  </si>
  <si>
    <t>-149787039</t>
  </si>
  <si>
    <t>https://podminky.urs.cz/item/CS_URS_2021_02/045002000</t>
  </si>
  <si>
    <t>Poznámka k položce:_x000D_
Kompletní a koordinační činnost před stavbou a během stavby po podepsání SOD</t>
  </si>
  <si>
    <t>SEZNAM FIGUR</t>
  </si>
  <si>
    <t>Výměra</t>
  </si>
  <si>
    <t xml:space="preserve"> SO 01</t>
  </si>
  <si>
    <t>"1.PP" 2,61</t>
  </si>
  <si>
    <t>"1.NP" 3,25+14,43+17,08+5,76+13,35+80,96+7,79+22,44+2,36+7,2+88,42+28,56+5,27+14,57+107,39+24,49+6,07</t>
  </si>
  <si>
    <t>"2.NP" 101+14,31+16,2+4,99+8,63+1,92+1,84+1,44</t>
  </si>
  <si>
    <t>Použití figury:</t>
  </si>
  <si>
    <t>Samonivelační stěrka podlah pevnosti 20 MPa tl 3 mm</t>
  </si>
  <si>
    <t>Montáž podlah keramických pro mechanické zatížení protiskluzných lepených flexi rychletuhnoucím lepidlem přes 9 do 12 ks/m2</t>
  </si>
  <si>
    <t>"1.NP" 229,8+25,47</t>
  </si>
  <si>
    <t>"2.NP" 19,17+18,09+27,04+92,1</t>
  </si>
  <si>
    <t>Odstranění zbytků lepidla z podkladu povlakových podlah broušením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</si>
</sst>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1_02/733192910" TargetMode="External"/><Relationship Id="rId21" Type="http://schemas.openxmlformats.org/officeDocument/2006/relationships/hyperlink" Target="https://podminky.urs.cz/item/CS_URS_2021_02/612135101" TargetMode="External"/><Relationship Id="rId63" Type="http://schemas.openxmlformats.org/officeDocument/2006/relationships/hyperlink" Target="https://podminky.urs.cz/item/CS_URS_2021_02/998711101" TargetMode="External"/><Relationship Id="rId159" Type="http://schemas.openxmlformats.org/officeDocument/2006/relationships/hyperlink" Target="https://podminky.urs.cz/item/CS_URS_2021_02/766660001" TargetMode="External"/><Relationship Id="rId170" Type="http://schemas.openxmlformats.org/officeDocument/2006/relationships/hyperlink" Target="https://podminky.urs.cz/item/CS_URS_2021_02/998766102" TargetMode="External"/><Relationship Id="rId226" Type="http://schemas.openxmlformats.org/officeDocument/2006/relationships/hyperlink" Target="https://podminky.urs.cz/item/CS_URS_2021_02/998776101" TargetMode="External"/><Relationship Id="rId268" Type="http://schemas.openxmlformats.org/officeDocument/2006/relationships/hyperlink" Target="https://podminky.urs.cz/item/CS_URS_2021_02/784221101" TargetMode="External"/><Relationship Id="rId32" Type="http://schemas.openxmlformats.org/officeDocument/2006/relationships/hyperlink" Target="https://podminky.urs.cz/item/CS_URS_2021_02/953965115" TargetMode="External"/><Relationship Id="rId74" Type="http://schemas.openxmlformats.org/officeDocument/2006/relationships/hyperlink" Target="https://podminky.urs.cz/item/CS_URS_2021_02/721211403" TargetMode="External"/><Relationship Id="rId128" Type="http://schemas.openxmlformats.org/officeDocument/2006/relationships/hyperlink" Target="https://podminky.urs.cz/item/CS_URS_2021_02/735192911" TargetMode="External"/><Relationship Id="rId5" Type="http://schemas.openxmlformats.org/officeDocument/2006/relationships/hyperlink" Target="https://podminky.urs.cz/item/CS_URS_2021_02/317142446" TargetMode="External"/><Relationship Id="rId95" Type="http://schemas.openxmlformats.org/officeDocument/2006/relationships/hyperlink" Target="https://podminky.urs.cz/item/CS_URS_2021_02/725112022" TargetMode="External"/><Relationship Id="rId160" Type="http://schemas.openxmlformats.org/officeDocument/2006/relationships/hyperlink" Target="https://podminky.urs.cz/item/CS_URS_2021_02/766660021" TargetMode="External"/><Relationship Id="rId181" Type="http://schemas.openxmlformats.org/officeDocument/2006/relationships/hyperlink" Target="https://podminky.urs.cz/item/CS_URS_2021_02/998767101" TargetMode="External"/><Relationship Id="rId216" Type="http://schemas.openxmlformats.org/officeDocument/2006/relationships/hyperlink" Target="https://podminky.urs.cz/item/CS_URS_2021_02/776111116" TargetMode="External"/><Relationship Id="rId237" Type="http://schemas.openxmlformats.org/officeDocument/2006/relationships/hyperlink" Target="https://podminky.urs.cz/item/CS_URS_2021_02/998777101" TargetMode="External"/><Relationship Id="rId258" Type="http://schemas.openxmlformats.org/officeDocument/2006/relationships/hyperlink" Target="https://podminky.urs.cz/item/CS_URS_2021_02/783827201" TargetMode="External"/><Relationship Id="rId22" Type="http://schemas.openxmlformats.org/officeDocument/2006/relationships/hyperlink" Target="https://podminky.urs.cz/item/CS_URS_2021_02/612315111" TargetMode="External"/><Relationship Id="rId43" Type="http://schemas.openxmlformats.org/officeDocument/2006/relationships/hyperlink" Target="https://podminky.urs.cz/item/CS_URS_2021_02/968072455" TargetMode="External"/><Relationship Id="rId64" Type="http://schemas.openxmlformats.org/officeDocument/2006/relationships/hyperlink" Target="https://podminky.urs.cz/item/CS_URS_2021_02/721171902" TargetMode="External"/><Relationship Id="rId118" Type="http://schemas.openxmlformats.org/officeDocument/2006/relationships/hyperlink" Target="https://podminky.urs.cz/item/CS_URS_2021_02/733192912" TargetMode="External"/><Relationship Id="rId139" Type="http://schemas.openxmlformats.org/officeDocument/2006/relationships/hyperlink" Target="https://podminky.urs.cz/item/CS_URS_2021_02/763131431" TargetMode="External"/><Relationship Id="rId85" Type="http://schemas.openxmlformats.org/officeDocument/2006/relationships/hyperlink" Target="https://podminky.urs.cz/item/CS_URS_2021_02/722174023" TargetMode="External"/><Relationship Id="rId150" Type="http://schemas.openxmlformats.org/officeDocument/2006/relationships/hyperlink" Target="https://podminky.urs.cz/item/CS_URS_2021_02/763431011" TargetMode="External"/><Relationship Id="rId171" Type="http://schemas.openxmlformats.org/officeDocument/2006/relationships/hyperlink" Target="https://podminky.urs.cz/item/CS_URS_2021_02/998766181" TargetMode="External"/><Relationship Id="rId192" Type="http://schemas.openxmlformats.org/officeDocument/2006/relationships/hyperlink" Target="https://podminky.urs.cz/item/CS_URS_2021_02/771471810" TargetMode="External"/><Relationship Id="rId206" Type="http://schemas.openxmlformats.org/officeDocument/2006/relationships/hyperlink" Target="https://podminky.urs.cz/item/CS_URS_2021_02/775591314" TargetMode="External"/><Relationship Id="rId227" Type="http://schemas.openxmlformats.org/officeDocument/2006/relationships/hyperlink" Target="https://podminky.urs.cz/item/CS_URS_2021_02/777111111" TargetMode="External"/><Relationship Id="rId248" Type="http://schemas.openxmlformats.org/officeDocument/2006/relationships/hyperlink" Target="https://podminky.urs.cz/item/CS_URS_2021_02/783268111" TargetMode="External"/><Relationship Id="rId269" Type="http://schemas.openxmlformats.org/officeDocument/2006/relationships/hyperlink" Target="https://podminky.urs.cz/item/CS_URS_2021_02/784221151" TargetMode="External"/><Relationship Id="rId12" Type="http://schemas.openxmlformats.org/officeDocument/2006/relationships/hyperlink" Target="https://podminky.urs.cz/item/CS_URS_2021_02/342241112" TargetMode="External"/><Relationship Id="rId33" Type="http://schemas.openxmlformats.org/officeDocument/2006/relationships/hyperlink" Target="https://podminky.urs.cz/item/CS_URS_2021_02/953966122" TargetMode="External"/><Relationship Id="rId108" Type="http://schemas.openxmlformats.org/officeDocument/2006/relationships/hyperlink" Target="https://podminky.urs.cz/item/CS_URS_2021_02/998725102" TargetMode="External"/><Relationship Id="rId129" Type="http://schemas.openxmlformats.org/officeDocument/2006/relationships/hyperlink" Target="https://podminky.urs.cz/item/CS_URS_2021_02/998735102" TargetMode="External"/><Relationship Id="rId54" Type="http://schemas.openxmlformats.org/officeDocument/2006/relationships/hyperlink" Target="https://podminky.urs.cz/item/CS_URS_2021_02/997013151" TargetMode="External"/><Relationship Id="rId75" Type="http://schemas.openxmlformats.org/officeDocument/2006/relationships/hyperlink" Target="https://podminky.urs.cz/item/CS_URS_2021_02/721273153" TargetMode="External"/><Relationship Id="rId96" Type="http://schemas.openxmlformats.org/officeDocument/2006/relationships/hyperlink" Target="https://podminky.urs.cz/item/CS_URS_2021_02/725121529" TargetMode="External"/><Relationship Id="rId140" Type="http://schemas.openxmlformats.org/officeDocument/2006/relationships/hyperlink" Target="https://podminky.urs.cz/item/CS_URS_2021_02/763131491" TargetMode="External"/><Relationship Id="rId161" Type="http://schemas.openxmlformats.org/officeDocument/2006/relationships/hyperlink" Target="https://podminky.urs.cz/item/CS_URS_2021_02/766660022" TargetMode="External"/><Relationship Id="rId182" Type="http://schemas.openxmlformats.org/officeDocument/2006/relationships/hyperlink" Target="https://podminky.urs.cz/item/CS_URS_2021_02/771111011" TargetMode="External"/><Relationship Id="rId217" Type="http://schemas.openxmlformats.org/officeDocument/2006/relationships/hyperlink" Target="https://podminky.urs.cz/item/CS_URS_2021_02/776111311" TargetMode="External"/><Relationship Id="rId6" Type="http://schemas.openxmlformats.org/officeDocument/2006/relationships/hyperlink" Target="https://podminky.urs.cz/item/CS_URS_2021_02/317142448" TargetMode="External"/><Relationship Id="rId238" Type="http://schemas.openxmlformats.org/officeDocument/2006/relationships/hyperlink" Target="https://podminky.urs.cz/item/CS_URS_2021_02/781151031" TargetMode="External"/><Relationship Id="rId259" Type="http://schemas.openxmlformats.org/officeDocument/2006/relationships/hyperlink" Target="https://podminky.urs.cz/item/CS_URS_2021_02/783827423" TargetMode="External"/><Relationship Id="rId23" Type="http://schemas.openxmlformats.org/officeDocument/2006/relationships/hyperlink" Target="https://podminky.urs.cz/item/CS_URS_2021_02/612325223" TargetMode="External"/><Relationship Id="rId119" Type="http://schemas.openxmlformats.org/officeDocument/2006/relationships/hyperlink" Target="https://podminky.urs.cz/item/CS_URS_2021_02/733194912" TargetMode="External"/><Relationship Id="rId270" Type="http://schemas.openxmlformats.org/officeDocument/2006/relationships/hyperlink" Target="https://podminky.urs.cz/item/CS_URS_2021_02/HZS1291" TargetMode="External"/><Relationship Id="rId44" Type="http://schemas.openxmlformats.org/officeDocument/2006/relationships/hyperlink" Target="https://podminky.urs.cz/item/CS_URS_2021_02/968072456" TargetMode="External"/><Relationship Id="rId65" Type="http://schemas.openxmlformats.org/officeDocument/2006/relationships/hyperlink" Target="https://podminky.urs.cz/item/CS_URS_2021_02/721171905" TargetMode="External"/><Relationship Id="rId86" Type="http://schemas.openxmlformats.org/officeDocument/2006/relationships/hyperlink" Target="https://podminky.urs.cz/item/CS_URS_2021_02/722181231" TargetMode="External"/><Relationship Id="rId130" Type="http://schemas.openxmlformats.org/officeDocument/2006/relationships/hyperlink" Target="https://podminky.urs.cz/item/CS_URS_2021_02/761114113" TargetMode="External"/><Relationship Id="rId151" Type="http://schemas.openxmlformats.org/officeDocument/2006/relationships/hyperlink" Target="https://podminky.urs.cz/item/CS_URS_2021_02/998763302" TargetMode="External"/><Relationship Id="rId172" Type="http://schemas.openxmlformats.org/officeDocument/2006/relationships/hyperlink" Target="https://podminky.urs.cz/item/CS_URS_2021_02/767161111" TargetMode="External"/><Relationship Id="rId193" Type="http://schemas.openxmlformats.org/officeDocument/2006/relationships/hyperlink" Target="https://podminky.urs.cz/item/CS_URS_2021_02/771474113" TargetMode="External"/><Relationship Id="rId207" Type="http://schemas.openxmlformats.org/officeDocument/2006/relationships/hyperlink" Target="https://podminky.urs.cz/item/CS_URS_2021_02/775591316" TargetMode="External"/><Relationship Id="rId228" Type="http://schemas.openxmlformats.org/officeDocument/2006/relationships/hyperlink" Target="https://podminky.urs.cz/item/CS_URS_2021_02/777111121" TargetMode="External"/><Relationship Id="rId249" Type="http://schemas.openxmlformats.org/officeDocument/2006/relationships/hyperlink" Target="https://podminky.urs.cz/item/CS_URS_2021_02/783301313" TargetMode="External"/><Relationship Id="rId13" Type="http://schemas.openxmlformats.org/officeDocument/2006/relationships/hyperlink" Target="https://podminky.urs.cz/item/CS_URS_2021_02/342272205" TargetMode="External"/><Relationship Id="rId109" Type="http://schemas.openxmlformats.org/officeDocument/2006/relationships/hyperlink" Target="https://podminky.urs.cz/item/CS_URS_2021_02/998725181" TargetMode="External"/><Relationship Id="rId260" Type="http://schemas.openxmlformats.org/officeDocument/2006/relationships/hyperlink" Target="https://podminky.urs.cz/item/CS_URS_2021_02/783836401" TargetMode="External"/><Relationship Id="rId34" Type="http://schemas.openxmlformats.org/officeDocument/2006/relationships/hyperlink" Target="https://podminky.urs.cz/item/CS_URS_2021_02/953993321" TargetMode="External"/><Relationship Id="rId55" Type="http://schemas.openxmlformats.org/officeDocument/2006/relationships/hyperlink" Target="https://podminky.urs.cz/item/CS_URS_2021_02/997013501" TargetMode="External"/><Relationship Id="rId76" Type="http://schemas.openxmlformats.org/officeDocument/2006/relationships/hyperlink" Target="https://podminky.urs.cz/item/CS_URS_2021_02/721910912" TargetMode="External"/><Relationship Id="rId97" Type="http://schemas.openxmlformats.org/officeDocument/2006/relationships/hyperlink" Target="https://podminky.urs.cz/item/CS_URS_2021_02/725122817" TargetMode="External"/><Relationship Id="rId120" Type="http://schemas.openxmlformats.org/officeDocument/2006/relationships/hyperlink" Target="https://podminky.urs.cz/item/CS_URS_2021_02/998733102" TargetMode="External"/><Relationship Id="rId141" Type="http://schemas.openxmlformats.org/officeDocument/2006/relationships/hyperlink" Target="https://podminky.urs.cz/item/CS_URS_2021_02/763131714" TargetMode="External"/><Relationship Id="rId7" Type="http://schemas.openxmlformats.org/officeDocument/2006/relationships/hyperlink" Target="https://podminky.urs.cz/item/CS_URS_2021_02/317234410" TargetMode="External"/><Relationship Id="rId162" Type="http://schemas.openxmlformats.org/officeDocument/2006/relationships/hyperlink" Target="https://podminky.urs.cz/item/CS_URS_2021_02/766660031" TargetMode="External"/><Relationship Id="rId183" Type="http://schemas.openxmlformats.org/officeDocument/2006/relationships/hyperlink" Target="https://podminky.urs.cz/item/CS_URS_2021_02/771121011" TargetMode="External"/><Relationship Id="rId218" Type="http://schemas.openxmlformats.org/officeDocument/2006/relationships/hyperlink" Target="https://podminky.urs.cz/item/CS_URS_2021_02/776121321" TargetMode="External"/><Relationship Id="rId239" Type="http://schemas.openxmlformats.org/officeDocument/2006/relationships/hyperlink" Target="https://podminky.urs.cz/item/CS_URS_2021_02/781471810" TargetMode="External"/><Relationship Id="rId250" Type="http://schemas.openxmlformats.org/officeDocument/2006/relationships/hyperlink" Target="https://podminky.urs.cz/item/CS_URS_2021_02/783314101" TargetMode="External"/><Relationship Id="rId271" Type="http://schemas.openxmlformats.org/officeDocument/2006/relationships/hyperlink" Target="https://podminky.urs.cz/item/CS_URS_2021_02/HZS1292" TargetMode="External"/><Relationship Id="rId24" Type="http://schemas.openxmlformats.org/officeDocument/2006/relationships/hyperlink" Target="https://podminky.urs.cz/item/CS_URS_2021_02/612341121" TargetMode="External"/><Relationship Id="rId45" Type="http://schemas.openxmlformats.org/officeDocument/2006/relationships/hyperlink" Target="https://podminky.urs.cz/item/CS_URS_2021_02/968082022" TargetMode="External"/><Relationship Id="rId66" Type="http://schemas.openxmlformats.org/officeDocument/2006/relationships/hyperlink" Target="https://podminky.urs.cz/item/CS_URS_2021_02/721173401" TargetMode="External"/><Relationship Id="rId87" Type="http://schemas.openxmlformats.org/officeDocument/2006/relationships/hyperlink" Target="https://podminky.urs.cz/item/CS_URS_2021_02/722181232" TargetMode="External"/><Relationship Id="rId110" Type="http://schemas.openxmlformats.org/officeDocument/2006/relationships/hyperlink" Target="https://podminky.urs.cz/item/CS_URS_2021_02/726111031" TargetMode="External"/><Relationship Id="rId131" Type="http://schemas.openxmlformats.org/officeDocument/2006/relationships/hyperlink" Target="https://podminky.urs.cz/item/CS_URS_2021_02/998761101" TargetMode="External"/><Relationship Id="rId152" Type="http://schemas.openxmlformats.org/officeDocument/2006/relationships/hyperlink" Target="https://podminky.urs.cz/item/CS_URS_2021_02/998763381" TargetMode="External"/><Relationship Id="rId173" Type="http://schemas.openxmlformats.org/officeDocument/2006/relationships/hyperlink" Target="https://podminky.urs.cz/item/CS_URS_2021_02/767161813" TargetMode="External"/><Relationship Id="rId194" Type="http://schemas.openxmlformats.org/officeDocument/2006/relationships/hyperlink" Target="https://podminky.urs.cz/item/CS_URS_2021_02/771571810" TargetMode="External"/><Relationship Id="rId208" Type="http://schemas.openxmlformats.org/officeDocument/2006/relationships/hyperlink" Target="https://podminky.urs.cz/item/CS_URS_2021_02/775591411" TargetMode="External"/><Relationship Id="rId229" Type="http://schemas.openxmlformats.org/officeDocument/2006/relationships/hyperlink" Target="https://podminky.urs.cz/item/CS_URS_2021_02/777111123" TargetMode="External"/><Relationship Id="rId240" Type="http://schemas.openxmlformats.org/officeDocument/2006/relationships/hyperlink" Target="https://podminky.urs.cz/item/CS_URS_2021_02/781474114" TargetMode="External"/><Relationship Id="rId261" Type="http://schemas.openxmlformats.org/officeDocument/2006/relationships/hyperlink" Target="https://podminky.urs.cz/item/CS_URS_2021_02/784121001" TargetMode="External"/><Relationship Id="rId14" Type="http://schemas.openxmlformats.org/officeDocument/2006/relationships/hyperlink" Target="https://podminky.urs.cz/item/CS_URS_2021_02/342272225" TargetMode="External"/><Relationship Id="rId35" Type="http://schemas.openxmlformats.org/officeDocument/2006/relationships/hyperlink" Target="https://podminky.urs.cz/item/CS_URS_2021_02/962031132" TargetMode="External"/><Relationship Id="rId56" Type="http://schemas.openxmlformats.org/officeDocument/2006/relationships/hyperlink" Target="https://podminky.urs.cz/item/CS_URS_2021_02/997013509" TargetMode="External"/><Relationship Id="rId77" Type="http://schemas.openxmlformats.org/officeDocument/2006/relationships/hyperlink" Target="https://podminky.urs.cz/item/CS_URS_2021_02/359901211" TargetMode="External"/><Relationship Id="rId100" Type="http://schemas.openxmlformats.org/officeDocument/2006/relationships/hyperlink" Target="https://podminky.urs.cz/item/CS_URS_2021_02/725291511" TargetMode="External"/><Relationship Id="rId8" Type="http://schemas.openxmlformats.org/officeDocument/2006/relationships/hyperlink" Target="https://podminky.urs.cz/item/CS_URS_2021_02/317944323" TargetMode="External"/><Relationship Id="rId98" Type="http://schemas.openxmlformats.org/officeDocument/2006/relationships/hyperlink" Target="https://podminky.urs.cz/item/CS_URS_2021_02/725210821" TargetMode="External"/><Relationship Id="rId121" Type="http://schemas.openxmlformats.org/officeDocument/2006/relationships/hyperlink" Target="https://podminky.urs.cz/item/CS_URS_2021_02/998733181" TargetMode="External"/><Relationship Id="rId142" Type="http://schemas.openxmlformats.org/officeDocument/2006/relationships/hyperlink" Target="https://podminky.urs.cz/item/CS_URS_2021_02/763131721" TargetMode="External"/><Relationship Id="rId163" Type="http://schemas.openxmlformats.org/officeDocument/2006/relationships/hyperlink" Target="https://podminky.urs.cz/item/CS_URS_2021_02/766660411" TargetMode="External"/><Relationship Id="rId184" Type="http://schemas.openxmlformats.org/officeDocument/2006/relationships/hyperlink" Target="https://podminky.urs.cz/item/CS_URS_2021_02/632452411" TargetMode="External"/><Relationship Id="rId219" Type="http://schemas.openxmlformats.org/officeDocument/2006/relationships/hyperlink" Target="https://podminky.urs.cz/item/CS_URS_2021_02/776141112" TargetMode="External"/><Relationship Id="rId230" Type="http://schemas.openxmlformats.org/officeDocument/2006/relationships/hyperlink" Target="https://podminky.urs.cz/item/CS_URS_2021_02/777121101" TargetMode="External"/><Relationship Id="rId251" Type="http://schemas.openxmlformats.org/officeDocument/2006/relationships/hyperlink" Target="https://podminky.urs.cz/item/CS_URS_2021_02/783317101" TargetMode="External"/><Relationship Id="rId25" Type="http://schemas.openxmlformats.org/officeDocument/2006/relationships/hyperlink" Target="https://podminky.urs.cz/item/CS_URS_2021_02/619995001" TargetMode="External"/><Relationship Id="rId46" Type="http://schemas.openxmlformats.org/officeDocument/2006/relationships/hyperlink" Target="https://podminky.urs.cz/item/CS_URS_2021_02/971033561" TargetMode="External"/><Relationship Id="rId67" Type="http://schemas.openxmlformats.org/officeDocument/2006/relationships/hyperlink" Target="https://podminky.urs.cz/item/CS_URS_2021_02/721173404" TargetMode="External"/><Relationship Id="rId272" Type="http://schemas.openxmlformats.org/officeDocument/2006/relationships/hyperlink" Target="https://podminky.urs.cz/item/CS_URS_2021_02/HZS2211" TargetMode="External"/><Relationship Id="rId88" Type="http://schemas.openxmlformats.org/officeDocument/2006/relationships/hyperlink" Target="https://podminky.urs.cz/item/CS_URS_2021_02/722190401" TargetMode="External"/><Relationship Id="rId111" Type="http://schemas.openxmlformats.org/officeDocument/2006/relationships/hyperlink" Target="https://podminky.urs.cz/item/CS_URS_2021_02/998726112" TargetMode="External"/><Relationship Id="rId132" Type="http://schemas.openxmlformats.org/officeDocument/2006/relationships/hyperlink" Target="https://podminky.urs.cz/item/CS_URS_2021_02/998761181" TargetMode="External"/><Relationship Id="rId153" Type="http://schemas.openxmlformats.org/officeDocument/2006/relationships/hyperlink" Target="https://podminky.urs.cz/item/CS_URS_2021_02/766416242" TargetMode="External"/><Relationship Id="rId174" Type="http://schemas.openxmlformats.org/officeDocument/2006/relationships/hyperlink" Target="https://podminky.urs.cz/item/CS_URS_2021_02/767220110" TargetMode="External"/><Relationship Id="rId195" Type="http://schemas.openxmlformats.org/officeDocument/2006/relationships/hyperlink" Target="https://podminky.urs.cz/item/CS_URS_2021_02/771574375" TargetMode="External"/><Relationship Id="rId209" Type="http://schemas.openxmlformats.org/officeDocument/2006/relationships/hyperlink" Target="https://podminky.urs.cz/item/CS_URS_2021_02/775591919" TargetMode="External"/><Relationship Id="rId220" Type="http://schemas.openxmlformats.org/officeDocument/2006/relationships/hyperlink" Target="https://podminky.urs.cz/item/CS_URS_2021_02/776201812" TargetMode="External"/><Relationship Id="rId241" Type="http://schemas.openxmlformats.org/officeDocument/2006/relationships/hyperlink" Target="https://podminky.urs.cz/item/CS_URS_2021_02/781481810" TargetMode="External"/><Relationship Id="rId15" Type="http://schemas.openxmlformats.org/officeDocument/2006/relationships/hyperlink" Target="https://podminky.urs.cz/item/CS_URS_2021_02/342272245" TargetMode="External"/><Relationship Id="rId36" Type="http://schemas.openxmlformats.org/officeDocument/2006/relationships/hyperlink" Target="https://podminky.urs.cz/item/CS_URS_2021_02/962031133" TargetMode="External"/><Relationship Id="rId57" Type="http://schemas.openxmlformats.org/officeDocument/2006/relationships/hyperlink" Target="https://podminky.urs.cz/item/CS_URS_2021_02/997013635" TargetMode="External"/><Relationship Id="rId262" Type="http://schemas.openxmlformats.org/officeDocument/2006/relationships/hyperlink" Target="https://podminky.urs.cz/item/CS_URS_2021_02/784121011" TargetMode="External"/><Relationship Id="rId78" Type="http://schemas.openxmlformats.org/officeDocument/2006/relationships/hyperlink" Target="https://podminky.urs.cz/item/CS_URS_2021_02/359901212" TargetMode="External"/><Relationship Id="rId99" Type="http://schemas.openxmlformats.org/officeDocument/2006/relationships/hyperlink" Target="https://podminky.urs.cz/item/CS_URS_2021_02/725211603" TargetMode="External"/><Relationship Id="rId101" Type="http://schemas.openxmlformats.org/officeDocument/2006/relationships/hyperlink" Target="https://podminky.urs.cz/item/CS_URS_2021_02/725291521" TargetMode="External"/><Relationship Id="rId122" Type="http://schemas.openxmlformats.org/officeDocument/2006/relationships/hyperlink" Target="https://podminky.urs.cz/item/CS_URS_2021_02/735111810" TargetMode="External"/><Relationship Id="rId143" Type="http://schemas.openxmlformats.org/officeDocument/2006/relationships/hyperlink" Target="https://podminky.urs.cz/item/CS_URS_2021_02/763131722" TargetMode="External"/><Relationship Id="rId164" Type="http://schemas.openxmlformats.org/officeDocument/2006/relationships/hyperlink" Target="https://podminky.urs.cz/item/CS_URS_2021_02/766660481" TargetMode="External"/><Relationship Id="rId185" Type="http://schemas.openxmlformats.org/officeDocument/2006/relationships/hyperlink" Target="https://podminky.urs.cz/item/CS_URS_2021_02/771121015" TargetMode="External"/><Relationship Id="rId9" Type="http://schemas.openxmlformats.org/officeDocument/2006/relationships/hyperlink" Target="https://podminky.urs.cz/item/CS_URS_2021_02/317998142" TargetMode="External"/><Relationship Id="rId210" Type="http://schemas.openxmlformats.org/officeDocument/2006/relationships/hyperlink" Target="https://podminky.urs.cz/item/CS_URS_2021_02/775591920" TargetMode="External"/><Relationship Id="rId26" Type="http://schemas.openxmlformats.org/officeDocument/2006/relationships/hyperlink" Target="https://podminky.urs.cz/item/CS_URS_2021_02/631312121" TargetMode="External"/><Relationship Id="rId231" Type="http://schemas.openxmlformats.org/officeDocument/2006/relationships/hyperlink" Target="https://podminky.urs.cz/item/CS_URS_2021_02/777131111" TargetMode="External"/><Relationship Id="rId252" Type="http://schemas.openxmlformats.org/officeDocument/2006/relationships/hyperlink" Target="https://podminky.urs.cz/item/CS_URS_2021_02/783601441" TargetMode="External"/><Relationship Id="rId273" Type="http://schemas.openxmlformats.org/officeDocument/2006/relationships/hyperlink" Target="https://podminky.urs.cz/item/CS_URS_2021_02/HZS2221" TargetMode="External"/><Relationship Id="rId47" Type="http://schemas.openxmlformats.org/officeDocument/2006/relationships/hyperlink" Target="https://podminky.urs.cz/item/CS_URS_2021_02/971033631" TargetMode="External"/><Relationship Id="rId68" Type="http://schemas.openxmlformats.org/officeDocument/2006/relationships/hyperlink" Target="https://podminky.urs.cz/item/CS_URS_2021_02/721174025" TargetMode="External"/><Relationship Id="rId89" Type="http://schemas.openxmlformats.org/officeDocument/2006/relationships/hyperlink" Target="https://podminky.urs.cz/item/CS_URS_2021_02/722190901" TargetMode="External"/><Relationship Id="rId112" Type="http://schemas.openxmlformats.org/officeDocument/2006/relationships/hyperlink" Target="https://podminky.urs.cz/item/CS_URS_2021_02/998726181" TargetMode="External"/><Relationship Id="rId133" Type="http://schemas.openxmlformats.org/officeDocument/2006/relationships/hyperlink" Target="https://podminky.urs.cz/item/CS_URS_2021_02/762211240" TargetMode="External"/><Relationship Id="rId154" Type="http://schemas.openxmlformats.org/officeDocument/2006/relationships/hyperlink" Target="https://podminky.urs.cz/item/CS_URS_2021_02/766416243" TargetMode="External"/><Relationship Id="rId175" Type="http://schemas.openxmlformats.org/officeDocument/2006/relationships/hyperlink" Target="https://podminky.urs.cz/item/CS_URS_2021_02/767220120" TargetMode="External"/><Relationship Id="rId196" Type="http://schemas.openxmlformats.org/officeDocument/2006/relationships/hyperlink" Target="https://podminky.urs.cz/item/CS_URS_2021_02/771577111" TargetMode="External"/><Relationship Id="rId200" Type="http://schemas.openxmlformats.org/officeDocument/2006/relationships/hyperlink" Target="https://podminky.urs.cz/item/CS_URS_2021_02/775111117" TargetMode="External"/><Relationship Id="rId16" Type="http://schemas.openxmlformats.org/officeDocument/2006/relationships/hyperlink" Target="https://podminky.urs.cz/item/CS_URS_2021_02/346244381" TargetMode="External"/><Relationship Id="rId221" Type="http://schemas.openxmlformats.org/officeDocument/2006/relationships/hyperlink" Target="https://podminky.urs.cz/item/CS_URS_2021_02/776221111" TargetMode="External"/><Relationship Id="rId242" Type="http://schemas.openxmlformats.org/officeDocument/2006/relationships/hyperlink" Target="https://podminky.urs.cz/item/CS_URS_2021_02/781491021" TargetMode="External"/><Relationship Id="rId263" Type="http://schemas.openxmlformats.org/officeDocument/2006/relationships/hyperlink" Target="https://podminky.urs.cz/item/CS_URS_2021_02/784131201" TargetMode="External"/><Relationship Id="rId37" Type="http://schemas.openxmlformats.org/officeDocument/2006/relationships/hyperlink" Target="https://podminky.urs.cz/item/CS_URS_2021_02/962032230" TargetMode="External"/><Relationship Id="rId58" Type="http://schemas.openxmlformats.org/officeDocument/2006/relationships/hyperlink" Target="https://podminky.urs.cz/item/CS_URS_2021_02/997013869" TargetMode="External"/><Relationship Id="rId79" Type="http://schemas.openxmlformats.org/officeDocument/2006/relationships/hyperlink" Target="https://podminky.urs.cz/item/CS_URS_2021_02/721910961" TargetMode="External"/><Relationship Id="rId102" Type="http://schemas.openxmlformats.org/officeDocument/2006/relationships/hyperlink" Target="https://podminky.urs.cz/item/CS_URS_2021_02/725291531" TargetMode="External"/><Relationship Id="rId123" Type="http://schemas.openxmlformats.org/officeDocument/2006/relationships/hyperlink" Target="https://podminky.urs.cz/item/CS_URS_2021_02/735152474" TargetMode="External"/><Relationship Id="rId144" Type="http://schemas.openxmlformats.org/officeDocument/2006/relationships/hyperlink" Target="https://podminky.urs.cz/item/CS_URS_2021_02/763131771" TargetMode="External"/><Relationship Id="rId90" Type="http://schemas.openxmlformats.org/officeDocument/2006/relationships/hyperlink" Target="https://podminky.urs.cz/item/CS_URS_2021_02/722240123" TargetMode="External"/><Relationship Id="rId165" Type="http://schemas.openxmlformats.org/officeDocument/2006/relationships/hyperlink" Target="https://podminky.urs.cz/item/CS_URS_2021_02/766660717" TargetMode="External"/><Relationship Id="rId186" Type="http://schemas.openxmlformats.org/officeDocument/2006/relationships/hyperlink" Target="https://podminky.urs.cz/item/CS_URS_2021_02/771151011" TargetMode="External"/><Relationship Id="rId211" Type="http://schemas.openxmlformats.org/officeDocument/2006/relationships/hyperlink" Target="https://podminky.urs.cz/item/CS_URS_2021_02/775591921" TargetMode="External"/><Relationship Id="rId232" Type="http://schemas.openxmlformats.org/officeDocument/2006/relationships/hyperlink" Target="https://podminky.urs.cz/item/CS_URS_2021_02/777131151" TargetMode="External"/><Relationship Id="rId253" Type="http://schemas.openxmlformats.org/officeDocument/2006/relationships/hyperlink" Target="https://podminky.urs.cz/item/CS_URS_2021_02/783617141" TargetMode="External"/><Relationship Id="rId274" Type="http://schemas.openxmlformats.org/officeDocument/2006/relationships/drawing" Target="../drawings/drawing2.xml"/><Relationship Id="rId27" Type="http://schemas.openxmlformats.org/officeDocument/2006/relationships/hyperlink" Target="https://podminky.urs.cz/item/CS_URS_2021_02/632450132" TargetMode="External"/><Relationship Id="rId48" Type="http://schemas.openxmlformats.org/officeDocument/2006/relationships/hyperlink" Target="https://podminky.urs.cz/item/CS_URS_2021_02/974031164" TargetMode="External"/><Relationship Id="rId69" Type="http://schemas.openxmlformats.org/officeDocument/2006/relationships/hyperlink" Target="https://podminky.urs.cz/item/CS_URS_2021_02/721174042" TargetMode="External"/><Relationship Id="rId113" Type="http://schemas.openxmlformats.org/officeDocument/2006/relationships/hyperlink" Target="https://podminky.urs.cz/item/CS_URS_2021_02/727212202" TargetMode="External"/><Relationship Id="rId134" Type="http://schemas.openxmlformats.org/officeDocument/2006/relationships/hyperlink" Target="https://podminky.urs.cz/item/CS_URS_2021_02/762214811" TargetMode="External"/><Relationship Id="rId80" Type="http://schemas.openxmlformats.org/officeDocument/2006/relationships/hyperlink" Target="https://podminky.urs.cz/item/CS_URS_2021_02/998721102" TargetMode="External"/><Relationship Id="rId155" Type="http://schemas.openxmlformats.org/officeDocument/2006/relationships/hyperlink" Target="https://podminky.urs.cz/item/CS_URS_2021_02/766417211" TargetMode="External"/><Relationship Id="rId176" Type="http://schemas.openxmlformats.org/officeDocument/2006/relationships/hyperlink" Target="https://podminky.urs.cz/item/CS_URS_2021_02/767249110" TargetMode="External"/><Relationship Id="rId197" Type="http://schemas.openxmlformats.org/officeDocument/2006/relationships/hyperlink" Target="https://podminky.urs.cz/item/CS_URS_2021_02/771591112" TargetMode="External"/><Relationship Id="rId201" Type="http://schemas.openxmlformats.org/officeDocument/2006/relationships/hyperlink" Target="https://podminky.urs.cz/item/CS_URS_2021_02/775111311" TargetMode="External"/><Relationship Id="rId222" Type="http://schemas.openxmlformats.org/officeDocument/2006/relationships/hyperlink" Target="https://podminky.urs.cz/item/CS_URS_2021_02/776421111" TargetMode="External"/><Relationship Id="rId243" Type="http://schemas.openxmlformats.org/officeDocument/2006/relationships/hyperlink" Target="https://podminky.urs.cz/item/CS_URS_2021_02/781494511" TargetMode="External"/><Relationship Id="rId264" Type="http://schemas.openxmlformats.org/officeDocument/2006/relationships/hyperlink" Target="https://podminky.urs.cz/item/CS_URS_2021_02/784161201" TargetMode="External"/><Relationship Id="rId17" Type="http://schemas.openxmlformats.org/officeDocument/2006/relationships/hyperlink" Target="https://podminky.urs.cz/item/CS_URS_2021_02/346272256" TargetMode="External"/><Relationship Id="rId38" Type="http://schemas.openxmlformats.org/officeDocument/2006/relationships/hyperlink" Target="https://podminky.urs.cz/item/CS_URS_2021_02/965043341" TargetMode="External"/><Relationship Id="rId59" Type="http://schemas.openxmlformats.org/officeDocument/2006/relationships/hyperlink" Target="https://podminky.urs.cz/item/CS_URS_2021_02/997013871" TargetMode="External"/><Relationship Id="rId103" Type="http://schemas.openxmlformats.org/officeDocument/2006/relationships/hyperlink" Target="https://podminky.urs.cz/item/CS_URS_2021_02/725813111" TargetMode="External"/><Relationship Id="rId124" Type="http://schemas.openxmlformats.org/officeDocument/2006/relationships/hyperlink" Target="https://podminky.urs.cz/item/CS_URS_2021_02/734222812" TargetMode="External"/><Relationship Id="rId70" Type="http://schemas.openxmlformats.org/officeDocument/2006/relationships/hyperlink" Target="https://podminky.urs.cz/item/CS_URS_2021_02/721174045" TargetMode="External"/><Relationship Id="rId91" Type="http://schemas.openxmlformats.org/officeDocument/2006/relationships/hyperlink" Target="https://podminky.urs.cz/item/CS_URS_2021_02/722290234" TargetMode="External"/><Relationship Id="rId145" Type="http://schemas.openxmlformats.org/officeDocument/2006/relationships/hyperlink" Target="https://podminky.urs.cz/item/CS_URS_2021_02/763132911" TargetMode="External"/><Relationship Id="rId166" Type="http://schemas.openxmlformats.org/officeDocument/2006/relationships/hyperlink" Target="https://podminky.urs.cz/item/CS_URS_2021_02/766660720" TargetMode="External"/><Relationship Id="rId187" Type="http://schemas.openxmlformats.org/officeDocument/2006/relationships/hyperlink" Target="https://podminky.urs.cz/item/CS_URS_2021_02/771161011" TargetMode="External"/><Relationship Id="rId1" Type="http://schemas.openxmlformats.org/officeDocument/2006/relationships/hyperlink" Target="https://podminky.urs.cz/item/CS_URS_2021_02/311272211" TargetMode="External"/><Relationship Id="rId212" Type="http://schemas.openxmlformats.org/officeDocument/2006/relationships/hyperlink" Target="https://podminky.urs.cz/item/CS_URS_2021_02/775591924" TargetMode="External"/><Relationship Id="rId233" Type="http://schemas.openxmlformats.org/officeDocument/2006/relationships/hyperlink" Target="https://podminky.urs.cz/item/CS_URS_2021_02/777611101" TargetMode="External"/><Relationship Id="rId254" Type="http://schemas.openxmlformats.org/officeDocument/2006/relationships/hyperlink" Target="https://podminky.urs.cz/item/CS_URS_2021_02/783601713" TargetMode="External"/><Relationship Id="rId28" Type="http://schemas.openxmlformats.org/officeDocument/2006/relationships/hyperlink" Target="https://podminky.urs.cz/item/CS_URS_2021_02/642944121" TargetMode="External"/><Relationship Id="rId49" Type="http://schemas.openxmlformats.org/officeDocument/2006/relationships/hyperlink" Target="https://podminky.urs.cz/item/CS_URS_2021_02/974031169" TargetMode="External"/><Relationship Id="rId114" Type="http://schemas.openxmlformats.org/officeDocument/2006/relationships/hyperlink" Target="https://podminky.urs.cz/item/CS_URS_2021_02/727212203" TargetMode="External"/><Relationship Id="rId60" Type="http://schemas.openxmlformats.org/officeDocument/2006/relationships/hyperlink" Target="https://podminky.urs.cz/item/CS_URS_2021_02/998017002" TargetMode="External"/><Relationship Id="rId81" Type="http://schemas.openxmlformats.org/officeDocument/2006/relationships/hyperlink" Target="https://podminky.urs.cz/item/CS_URS_2021_02/998721181" TargetMode="External"/><Relationship Id="rId135" Type="http://schemas.openxmlformats.org/officeDocument/2006/relationships/hyperlink" Target="https://podminky.urs.cz/item/CS_URS_2021_02/762295001" TargetMode="External"/><Relationship Id="rId156" Type="http://schemas.openxmlformats.org/officeDocument/2006/relationships/hyperlink" Target="https://podminky.urs.cz/item/CS_URS_2021_02/766431821" TargetMode="External"/><Relationship Id="rId177" Type="http://schemas.openxmlformats.org/officeDocument/2006/relationships/hyperlink" Target="https://podminky.urs.cz/item/CS_URS_2021_02/767531111" TargetMode="External"/><Relationship Id="rId198" Type="http://schemas.openxmlformats.org/officeDocument/2006/relationships/hyperlink" Target="https://podminky.urs.cz/item/CS_URS_2021_02/998771101" TargetMode="External"/><Relationship Id="rId202" Type="http://schemas.openxmlformats.org/officeDocument/2006/relationships/hyperlink" Target="https://podminky.urs.cz/item/CS_URS_2021_02/775121321" TargetMode="External"/><Relationship Id="rId223" Type="http://schemas.openxmlformats.org/officeDocument/2006/relationships/hyperlink" Target="https://podminky.urs.cz/item/CS_URS_2021_02/776421312" TargetMode="External"/><Relationship Id="rId244" Type="http://schemas.openxmlformats.org/officeDocument/2006/relationships/hyperlink" Target="https://podminky.urs.cz/item/CS_URS_2021_02/998781102" TargetMode="External"/><Relationship Id="rId18" Type="http://schemas.openxmlformats.org/officeDocument/2006/relationships/hyperlink" Target="https://podminky.urs.cz/item/CS_URS_2021_02/346278102" TargetMode="External"/><Relationship Id="rId39" Type="http://schemas.openxmlformats.org/officeDocument/2006/relationships/hyperlink" Target="https://podminky.urs.cz/item/CS_URS_2021_02/965043441" TargetMode="External"/><Relationship Id="rId265" Type="http://schemas.openxmlformats.org/officeDocument/2006/relationships/hyperlink" Target="https://podminky.urs.cz/item/CS_URS_2021_02/784161401" TargetMode="External"/><Relationship Id="rId50" Type="http://schemas.openxmlformats.org/officeDocument/2006/relationships/hyperlink" Target="https://podminky.urs.cz/item/CS_URS_2021_02/976082131" TargetMode="External"/><Relationship Id="rId104" Type="http://schemas.openxmlformats.org/officeDocument/2006/relationships/hyperlink" Target="https://podminky.urs.cz/item/CS_URS_2021_02/725820801" TargetMode="External"/><Relationship Id="rId125" Type="http://schemas.openxmlformats.org/officeDocument/2006/relationships/hyperlink" Target="https://podminky.urs.cz/item/CS_URS_2021_02/734261402" TargetMode="External"/><Relationship Id="rId146" Type="http://schemas.openxmlformats.org/officeDocument/2006/relationships/hyperlink" Target="https://podminky.urs.cz/item/CS_URS_2021_02/763131821" TargetMode="External"/><Relationship Id="rId167" Type="http://schemas.openxmlformats.org/officeDocument/2006/relationships/hyperlink" Target="https://podminky.urs.cz/item/CS_URS_2021_02/766660729" TargetMode="External"/><Relationship Id="rId188" Type="http://schemas.openxmlformats.org/officeDocument/2006/relationships/hyperlink" Target="https://podminky.urs.cz/item/CS_URS_2021_02/771273812" TargetMode="External"/><Relationship Id="rId71" Type="http://schemas.openxmlformats.org/officeDocument/2006/relationships/hyperlink" Target="https://podminky.urs.cz/item/CS_URS_2021_02/721174063" TargetMode="External"/><Relationship Id="rId92" Type="http://schemas.openxmlformats.org/officeDocument/2006/relationships/hyperlink" Target="https://podminky.urs.cz/item/CS_URS_2021_02/998722102" TargetMode="External"/><Relationship Id="rId213" Type="http://schemas.openxmlformats.org/officeDocument/2006/relationships/hyperlink" Target="https://podminky.urs.cz/item/CS_URS_2021_02/775591926" TargetMode="External"/><Relationship Id="rId234" Type="http://schemas.openxmlformats.org/officeDocument/2006/relationships/hyperlink" Target="https://podminky.urs.cz/item/CS_URS_2021_02/777611131" TargetMode="External"/><Relationship Id="rId2" Type="http://schemas.openxmlformats.org/officeDocument/2006/relationships/hyperlink" Target="https://podminky.urs.cz/item/CS_URS_2021_02/317142420" TargetMode="External"/><Relationship Id="rId29" Type="http://schemas.openxmlformats.org/officeDocument/2006/relationships/hyperlink" Target="https://podminky.urs.cz/item/CS_URS_2021_02/642945111" TargetMode="External"/><Relationship Id="rId255" Type="http://schemas.openxmlformats.org/officeDocument/2006/relationships/hyperlink" Target="https://podminky.urs.cz/item/CS_URS_2021_02/783617605" TargetMode="External"/><Relationship Id="rId40" Type="http://schemas.openxmlformats.org/officeDocument/2006/relationships/hyperlink" Target="https://podminky.urs.cz/item/CS_URS_2021_02/965046111" TargetMode="External"/><Relationship Id="rId115" Type="http://schemas.openxmlformats.org/officeDocument/2006/relationships/hyperlink" Target="https://podminky.urs.cz/item/CS_URS_2021_02/727213203" TargetMode="External"/><Relationship Id="rId136" Type="http://schemas.openxmlformats.org/officeDocument/2006/relationships/hyperlink" Target="https://podminky.urs.cz/item/CS_URS_2021_02/998762102" TargetMode="External"/><Relationship Id="rId157" Type="http://schemas.openxmlformats.org/officeDocument/2006/relationships/hyperlink" Target="https://podminky.urs.cz/item/CS_URS_2021_02/766621622" TargetMode="External"/><Relationship Id="rId178" Type="http://schemas.openxmlformats.org/officeDocument/2006/relationships/hyperlink" Target="https://podminky.urs.cz/item/CS_URS_2021_02/767531121" TargetMode="External"/><Relationship Id="rId61" Type="http://schemas.openxmlformats.org/officeDocument/2006/relationships/hyperlink" Target="https://podminky.urs.cz/item/CS_URS_2021_02/711111001" TargetMode="External"/><Relationship Id="rId82" Type="http://schemas.openxmlformats.org/officeDocument/2006/relationships/hyperlink" Target="https://podminky.urs.cz/item/CS_URS_2021_02/722171933" TargetMode="External"/><Relationship Id="rId199" Type="http://schemas.openxmlformats.org/officeDocument/2006/relationships/hyperlink" Target="https://podminky.urs.cz/item/CS_URS_2021_02/775511800" TargetMode="External"/><Relationship Id="rId203" Type="http://schemas.openxmlformats.org/officeDocument/2006/relationships/hyperlink" Target="https://podminky.urs.cz/item/CS_URS_2021_02/775141121" TargetMode="External"/><Relationship Id="rId19" Type="http://schemas.openxmlformats.org/officeDocument/2006/relationships/hyperlink" Target="https://podminky.urs.cz/item/CS_URS_2021_02/611315121" TargetMode="External"/><Relationship Id="rId224" Type="http://schemas.openxmlformats.org/officeDocument/2006/relationships/hyperlink" Target="https://podminky.urs.cz/item/CS_URS_2021_02/776501811" TargetMode="External"/><Relationship Id="rId245" Type="http://schemas.openxmlformats.org/officeDocument/2006/relationships/hyperlink" Target="https://podminky.urs.cz/item/CS_URS_2021_02/783000125" TargetMode="External"/><Relationship Id="rId266" Type="http://schemas.openxmlformats.org/officeDocument/2006/relationships/hyperlink" Target="https://podminky.urs.cz/item/CS_URS_2021_02/784161411" TargetMode="External"/><Relationship Id="rId30" Type="http://schemas.openxmlformats.org/officeDocument/2006/relationships/hyperlink" Target="https://podminky.urs.cz/item/CS_URS_2021_02/642945112" TargetMode="External"/><Relationship Id="rId105" Type="http://schemas.openxmlformats.org/officeDocument/2006/relationships/hyperlink" Target="https://podminky.urs.cz/item/CS_URS_2021_02/725822611" TargetMode="External"/><Relationship Id="rId126" Type="http://schemas.openxmlformats.org/officeDocument/2006/relationships/hyperlink" Target="https://podminky.urs.cz/item/CS_URS_2021_02/735191910" TargetMode="External"/><Relationship Id="rId147" Type="http://schemas.openxmlformats.org/officeDocument/2006/relationships/hyperlink" Target="https://podminky.urs.cz/item/CS_URS_2021_02/763411116" TargetMode="External"/><Relationship Id="rId168" Type="http://schemas.openxmlformats.org/officeDocument/2006/relationships/hyperlink" Target="https://podminky.urs.cz/item/CS_URS_2021_02/766660734" TargetMode="External"/><Relationship Id="rId51" Type="http://schemas.openxmlformats.org/officeDocument/2006/relationships/hyperlink" Target="https://podminky.urs.cz/item/CS_URS_2021_02/977311112" TargetMode="External"/><Relationship Id="rId72" Type="http://schemas.openxmlformats.org/officeDocument/2006/relationships/hyperlink" Target="https://podminky.urs.cz/item/CS_URS_2021_02/721194104" TargetMode="External"/><Relationship Id="rId93" Type="http://schemas.openxmlformats.org/officeDocument/2006/relationships/hyperlink" Target="https://podminky.urs.cz/item/CS_URS_2021_02/998722181" TargetMode="External"/><Relationship Id="rId189" Type="http://schemas.openxmlformats.org/officeDocument/2006/relationships/hyperlink" Target="https://podminky.urs.cz/item/CS_URS_2021_02/771273832" TargetMode="External"/><Relationship Id="rId3" Type="http://schemas.openxmlformats.org/officeDocument/2006/relationships/hyperlink" Target="https://podminky.urs.cz/item/CS_URS_2021_02/317142422" TargetMode="External"/><Relationship Id="rId214" Type="http://schemas.openxmlformats.org/officeDocument/2006/relationships/hyperlink" Target="https://podminky.urs.cz/item/CS_URS_2021_02/775591931" TargetMode="External"/><Relationship Id="rId235" Type="http://schemas.openxmlformats.org/officeDocument/2006/relationships/hyperlink" Target="https://podminky.urs.cz/item/CS_URS_2021_02/777612109" TargetMode="External"/><Relationship Id="rId256" Type="http://schemas.openxmlformats.org/officeDocument/2006/relationships/hyperlink" Target="https://podminky.urs.cz/item/CS_URS_2021_02/783801201" TargetMode="External"/><Relationship Id="rId116" Type="http://schemas.openxmlformats.org/officeDocument/2006/relationships/hyperlink" Target="https://podminky.urs.cz/item/CS_URS_2021_02/727213227" TargetMode="External"/><Relationship Id="rId137" Type="http://schemas.openxmlformats.org/officeDocument/2006/relationships/hyperlink" Target="https://podminky.urs.cz/item/CS_URS_2021_02/763111811" TargetMode="External"/><Relationship Id="rId158" Type="http://schemas.openxmlformats.org/officeDocument/2006/relationships/hyperlink" Target="https://podminky.urs.cz/item/CS_URS_2021_02/766622115" TargetMode="External"/><Relationship Id="rId20" Type="http://schemas.openxmlformats.org/officeDocument/2006/relationships/hyperlink" Target="https://podminky.urs.cz/item/CS_URS_2021_02/612135011" TargetMode="External"/><Relationship Id="rId41" Type="http://schemas.openxmlformats.org/officeDocument/2006/relationships/hyperlink" Target="https://podminky.urs.cz/item/CS_URS_2021_02/965046119" TargetMode="External"/><Relationship Id="rId62" Type="http://schemas.openxmlformats.org/officeDocument/2006/relationships/hyperlink" Target="https://podminky.urs.cz/item/CS_URS_2021_02/711141559" TargetMode="External"/><Relationship Id="rId83" Type="http://schemas.openxmlformats.org/officeDocument/2006/relationships/hyperlink" Target="https://podminky.urs.cz/item/CS_URS_2021_02/722171934" TargetMode="External"/><Relationship Id="rId179" Type="http://schemas.openxmlformats.org/officeDocument/2006/relationships/hyperlink" Target="https://podminky.urs.cz/item/CS_URS_2021_02/767995112" TargetMode="External"/><Relationship Id="rId190" Type="http://schemas.openxmlformats.org/officeDocument/2006/relationships/hyperlink" Target="https://podminky.urs.cz/item/CS_URS_2021_02/771274122" TargetMode="External"/><Relationship Id="rId204" Type="http://schemas.openxmlformats.org/officeDocument/2006/relationships/hyperlink" Target="https://podminky.urs.cz/item/CS_URS_2021_02/775511411" TargetMode="External"/><Relationship Id="rId225" Type="http://schemas.openxmlformats.org/officeDocument/2006/relationships/hyperlink" Target="https://podminky.urs.cz/item/CS_URS_2021_02/776551111" TargetMode="External"/><Relationship Id="rId246" Type="http://schemas.openxmlformats.org/officeDocument/2006/relationships/hyperlink" Target="https://podminky.urs.cz/item/CS_URS_2021_02/783201201" TargetMode="External"/><Relationship Id="rId267" Type="http://schemas.openxmlformats.org/officeDocument/2006/relationships/hyperlink" Target="https://podminky.urs.cz/item/CS_URS_2021_02/784181102" TargetMode="External"/><Relationship Id="rId106" Type="http://schemas.openxmlformats.org/officeDocument/2006/relationships/hyperlink" Target="https://podminky.urs.cz/item/CS_URS_2021_02/725860811" TargetMode="External"/><Relationship Id="rId127" Type="http://schemas.openxmlformats.org/officeDocument/2006/relationships/hyperlink" Target="https://podminky.urs.cz/item/CS_URS_2021_02/735191914" TargetMode="External"/><Relationship Id="rId10" Type="http://schemas.openxmlformats.org/officeDocument/2006/relationships/hyperlink" Target="https://podminky.urs.cz/item/CS_URS_2021_02/340235212" TargetMode="External"/><Relationship Id="rId31" Type="http://schemas.openxmlformats.org/officeDocument/2006/relationships/hyperlink" Target="https://podminky.urs.cz/item/CS_URS_2021_02/952901111" TargetMode="External"/><Relationship Id="rId52" Type="http://schemas.openxmlformats.org/officeDocument/2006/relationships/hyperlink" Target="https://podminky.urs.cz/item/CS_URS_2021_02/977311114" TargetMode="External"/><Relationship Id="rId73" Type="http://schemas.openxmlformats.org/officeDocument/2006/relationships/hyperlink" Target="https://podminky.urs.cz/item/CS_URS_2021_02/721194109" TargetMode="External"/><Relationship Id="rId94" Type="http://schemas.openxmlformats.org/officeDocument/2006/relationships/hyperlink" Target="https://podminky.urs.cz/item/CS_URS_2021_02/725110811" TargetMode="External"/><Relationship Id="rId148" Type="http://schemas.openxmlformats.org/officeDocument/2006/relationships/hyperlink" Target="https://podminky.urs.cz/item/CS_URS_2021_02/763411811" TargetMode="External"/><Relationship Id="rId169" Type="http://schemas.openxmlformats.org/officeDocument/2006/relationships/hyperlink" Target="https://podminky.urs.cz/item/CS_URS_2021_02/766691914" TargetMode="External"/><Relationship Id="rId4" Type="http://schemas.openxmlformats.org/officeDocument/2006/relationships/hyperlink" Target="https://podminky.urs.cz/item/CS_URS_2021_02/317142440" TargetMode="External"/><Relationship Id="rId180" Type="http://schemas.openxmlformats.org/officeDocument/2006/relationships/hyperlink" Target="https://podminky.urs.cz/item/CS_URS_2021_02/767995116" TargetMode="External"/><Relationship Id="rId215" Type="http://schemas.openxmlformats.org/officeDocument/2006/relationships/hyperlink" Target="https://podminky.urs.cz/item/CS_URS_2021_02/998775101" TargetMode="External"/><Relationship Id="rId236" Type="http://schemas.openxmlformats.org/officeDocument/2006/relationships/hyperlink" Target="https://podminky.urs.cz/item/CS_URS_2021_02/777612151" TargetMode="External"/><Relationship Id="rId257" Type="http://schemas.openxmlformats.org/officeDocument/2006/relationships/hyperlink" Target="https://podminky.urs.cz/item/CS_URS_2021_02/783813101" TargetMode="External"/><Relationship Id="rId42" Type="http://schemas.openxmlformats.org/officeDocument/2006/relationships/hyperlink" Target="https://podminky.urs.cz/item/CS_URS_2021_02/967031734" TargetMode="External"/><Relationship Id="rId84" Type="http://schemas.openxmlformats.org/officeDocument/2006/relationships/hyperlink" Target="https://podminky.urs.cz/item/CS_URS_2021_02/722174022" TargetMode="External"/><Relationship Id="rId138" Type="http://schemas.openxmlformats.org/officeDocument/2006/relationships/hyperlink" Target="https://podminky.urs.cz/item/CS_URS_2021_02/763111821" TargetMode="External"/><Relationship Id="rId191" Type="http://schemas.openxmlformats.org/officeDocument/2006/relationships/hyperlink" Target="https://podminky.urs.cz/item/CS_URS_2021_02/771274242" TargetMode="External"/><Relationship Id="rId205" Type="http://schemas.openxmlformats.org/officeDocument/2006/relationships/hyperlink" Target="https://podminky.urs.cz/item/CS_URS_2021_02/775591311" TargetMode="External"/><Relationship Id="rId247" Type="http://schemas.openxmlformats.org/officeDocument/2006/relationships/hyperlink" Target="https://podminky.urs.cz/item/CS_URS_2021_02/783248221" TargetMode="External"/><Relationship Id="rId107" Type="http://schemas.openxmlformats.org/officeDocument/2006/relationships/hyperlink" Target="https://podminky.urs.cz/item/CS_URS_2021_02/725861102" TargetMode="External"/><Relationship Id="rId11" Type="http://schemas.openxmlformats.org/officeDocument/2006/relationships/hyperlink" Target="https://podminky.urs.cz/item/CS_URS_2021_02/340271041" TargetMode="External"/><Relationship Id="rId53" Type="http://schemas.openxmlformats.org/officeDocument/2006/relationships/hyperlink" Target="https://podminky.urs.cz/item/CS_URS_2021_02/978021191" TargetMode="External"/><Relationship Id="rId149" Type="http://schemas.openxmlformats.org/officeDocument/2006/relationships/hyperlink" Target="https://podminky.urs.cz/item/CS_URS_2021_02/7634118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43203000" TargetMode="External"/><Relationship Id="rId3" Type="http://schemas.openxmlformats.org/officeDocument/2006/relationships/hyperlink" Target="https://podminky.urs.cz/item/CS_URS_2021_02/751398054" TargetMode="External"/><Relationship Id="rId7" Type="http://schemas.openxmlformats.org/officeDocument/2006/relationships/hyperlink" Target="https://podminky.urs.cz/item/CS_URS_2021_02/HZS3211" TargetMode="External"/><Relationship Id="rId2" Type="http://schemas.openxmlformats.org/officeDocument/2006/relationships/hyperlink" Target="https://podminky.urs.cz/item/CS_URS_2021_02/751398025" TargetMode="External"/><Relationship Id="rId1" Type="http://schemas.openxmlformats.org/officeDocument/2006/relationships/hyperlink" Target="https://podminky.urs.cz/item/CS_URS_2021_02/751322115" TargetMode="External"/><Relationship Id="rId6" Type="http://schemas.openxmlformats.org/officeDocument/2006/relationships/hyperlink" Target="https://podminky.urs.cz/item/CS_URS_2021_02/998751101" TargetMode="External"/><Relationship Id="rId5" Type="http://schemas.openxmlformats.org/officeDocument/2006/relationships/hyperlink" Target="https://podminky.urs.cz/item/CS_URS_2021_02/75139804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751511024" TargetMode="External"/><Relationship Id="rId9" Type="http://schemas.openxmlformats.org/officeDocument/2006/relationships/hyperlink" Target="https://podminky.urs.cz/item/CS_URS_2021_02/092203000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41122015" TargetMode="External"/><Relationship Id="rId18" Type="http://schemas.openxmlformats.org/officeDocument/2006/relationships/hyperlink" Target="https://podminky.urs.cz/item/CS_URS_2021_02/741122133" TargetMode="External"/><Relationship Id="rId26" Type="http://schemas.openxmlformats.org/officeDocument/2006/relationships/hyperlink" Target="https://podminky.urs.cz/item/CS_URS_2021_02/741210122" TargetMode="External"/><Relationship Id="rId39" Type="http://schemas.openxmlformats.org/officeDocument/2006/relationships/hyperlink" Target="https://podminky.urs.cz/item/CS_URS_2021_02/741311021" TargetMode="External"/><Relationship Id="rId21" Type="http://schemas.openxmlformats.org/officeDocument/2006/relationships/hyperlink" Target="https://podminky.urs.cz/item/CS_URS_2021_02/741122143" TargetMode="External"/><Relationship Id="rId34" Type="http://schemas.openxmlformats.org/officeDocument/2006/relationships/hyperlink" Target="https://podminky.urs.cz/item/CS_URS_2021_02/741310021" TargetMode="External"/><Relationship Id="rId42" Type="http://schemas.openxmlformats.org/officeDocument/2006/relationships/hyperlink" Target="https://podminky.urs.cz/item/CS_URS_2021_02/741313011" TargetMode="External"/><Relationship Id="rId47" Type="http://schemas.openxmlformats.org/officeDocument/2006/relationships/hyperlink" Target="https://podminky.urs.cz/item/CS_URS_2021_02/741372154" TargetMode="External"/><Relationship Id="rId50" Type="http://schemas.openxmlformats.org/officeDocument/2006/relationships/hyperlink" Target="https://podminky.urs.cz/item/CS_URS_2021_02/741810003" TargetMode="External"/><Relationship Id="rId55" Type="http://schemas.openxmlformats.org/officeDocument/2006/relationships/hyperlink" Target="https://podminky.urs.cz/item/CS_URS_2021_02/HZS1291" TargetMode="External"/><Relationship Id="rId7" Type="http://schemas.openxmlformats.org/officeDocument/2006/relationships/hyperlink" Target="https://podminky.urs.cz/item/CS_URS_2021_02/741120551" TargetMode="External"/><Relationship Id="rId2" Type="http://schemas.openxmlformats.org/officeDocument/2006/relationships/hyperlink" Target="https://podminky.urs.cz/item/CS_URS_2021_02/741120001" TargetMode="External"/><Relationship Id="rId16" Type="http://schemas.openxmlformats.org/officeDocument/2006/relationships/hyperlink" Target="https://podminky.urs.cz/item/CS_URS_2021_02/741122031" TargetMode="External"/><Relationship Id="rId29" Type="http://schemas.openxmlformats.org/officeDocument/2006/relationships/hyperlink" Target="https://podminky.urs.cz/item/CS_URS_2021_02/741135001" TargetMode="External"/><Relationship Id="rId11" Type="http://schemas.openxmlformats.org/officeDocument/2006/relationships/hyperlink" Target="https://podminky.urs.cz/item/CS_URS_2021_02/741122024" TargetMode="External"/><Relationship Id="rId24" Type="http://schemas.openxmlformats.org/officeDocument/2006/relationships/hyperlink" Target="https://podminky.urs.cz/item/CS_URS_2021_02/741122148" TargetMode="External"/><Relationship Id="rId32" Type="http://schemas.openxmlformats.org/officeDocument/2006/relationships/hyperlink" Target="https://podminky.urs.cz/item/CS_URS_2021_02/741310012" TargetMode="External"/><Relationship Id="rId37" Type="http://schemas.openxmlformats.org/officeDocument/2006/relationships/hyperlink" Target="https://podminky.urs.cz/item/CS_URS_2021_02/741310402" TargetMode="External"/><Relationship Id="rId40" Type="http://schemas.openxmlformats.org/officeDocument/2006/relationships/hyperlink" Target="https://podminky.urs.cz/item/CS_URS_2021_02/741313001" TargetMode="External"/><Relationship Id="rId45" Type="http://schemas.openxmlformats.org/officeDocument/2006/relationships/hyperlink" Target="https://podminky.urs.cz/item/CS_URS_2021_02/741372061" TargetMode="External"/><Relationship Id="rId53" Type="http://schemas.openxmlformats.org/officeDocument/2006/relationships/hyperlink" Target="https://podminky.urs.cz/item/CS_URS_2021_02/998741102" TargetMode="External"/><Relationship Id="rId5" Type="http://schemas.openxmlformats.org/officeDocument/2006/relationships/hyperlink" Target="https://podminky.urs.cz/item/CS_URS_2021_02/741120007" TargetMode="External"/><Relationship Id="rId19" Type="http://schemas.openxmlformats.org/officeDocument/2006/relationships/hyperlink" Target="https://podminky.urs.cz/item/CS_URS_2021_02/741122135" TargetMode="External"/><Relationship Id="rId4" Type="http://schemas.openxmlformats.org/officeDocument/2006/relationships/hyperlink" Target="https://podminky.urs.cz/item/CS_URS_2021_02/741120005" TargetMode="External"/><Relationship Id="rId9" Type="http://schemas.openxmlformats.org/officeDocument/2006/relationships/hyperlink" Target="https://podminky.urs.cz/item/CS_URS_2021_02/741122015" TargetMode="External"/><Relationship Id="rId14" Type="http://schemas.openxmlformats.org/officeDocument/2006/relationships/hyperlink" Target="https://podminky.urs.cz/item/CS_URS_2021_02/741122011" TargetMode="External"/><Relationship Id="rId22" Type="http://schemas.openxmlformats.org/officeDocument/2006/relationships/hyperlink" Target="https://podminky.urs.cz/item/CS_URS_2021_02/741122144" TargetMode="External"/><Relationship Id="rId27" Type="http://schemas.openxmlformats.org/officeDocument/2006/relationships/hyperlink" Target="https://podminky.urs.cz/item/CS_URS_2021_02/741210201" TargetMode="External"/><Relationship Id="rId30" Type="http://schemas.openxmlformats.org/officeDocument/2006/relationships/hyperlink" Target="https://podminky.urs.cz/item/CS_URS_2021_02/741310001" TargetMode="External"/><Relationship Id="rId35" Type="http://schemas.openxmlformats.org/officeDocument/2006/relationships/hyperlink" Target="https://podminky.urs.cz/item/CS_URS_2021_02/741310022" TargetMode="External"/><Relationship Id="rId43" Type="http://schemas.openxmlformats.org/officeDocument/2006/relationships/hyperlink" Target="https://podminky.urs.cz/item/CS_URS_2021_02/741313252" TargetMode="External"/><Relationship Id="rId48" Type="http://schemas.openxmlformats.org/officeDocument/2006/relationships/hyperlink" Target="https://podminky.urs.cz/item/CS_URS_2021_02/741372022" TargetMode="External"/><Relationship Id="rId56" Type="http://schemas.openxmlformats.org/officeDocument/2006/relationships/hyperlink" Target="https://podminky.urs.cz/item/CS_URS_2021_02/HZS2231" TargetMode="External"/><Relationship Id="rId8" Type="http://schemas.openxmlformats.org/officeDocument/2006/relationships/hyperlink" Target="https://podminky.urs.cz/item/CS_URS_2021_02/741120552" TargetMode="External"/><Relationship Id="rId51" Type="http://schemas.openxmlformats.org/officeDocument/2006/relationships/hyperlink" Target="https://podminky.urs.cz/item/CS_URS_2021_02/741811001" TargetMode="External"/><Relationship Id="rId3" Type="http://schemas.openxmlformats.org/officeDocument/2006/relationships/hyperlink" Target="https://podminky.urs.cz/item/CS_URS_2021_02/741120003" TargetMode="External"/><Relationship Id="rId12" Type="http://schemas.openxmlformats.org/officeDocument/2006/relationships/hyperlink" Target="https://podminky.urs.cz/item/CS_URS_2021_02/741122016" TargetMode="External"/><Relationship Id="rId17" Type="http://schemas.openxmlformats.org/officeDocument/2006/relationships/hyperlink" Target="https://podminky.urs.cz/item/CS_URS_2021_02/741122041" TargetMode="External"/><Relationship Id="rId25" Type="http://schemas.openxmlformats.org/officeDocument/2006/relationships/hyperlink" Target="https://podminky.urs.cz/item/CS_URS_2021_02/741123233" TargetMode="External"/><Relationship Id="rId33" Type="http://schemas.openxmlformats.org/officeDocument/2006/relationships/hyperlink" Target="https://podminky.urs.cz/item/CS_URS_2021_02/741310013" TargetMode="External"/><Relationship Id="rId38" Type="http://schemas.openxmlformats.org/officeDocument/2006/relationships/hyperlink" Target="https://podminky.urs.cz/item/CS_URS_2021_02/741310403" TargetMode="External"/><Relationship Id="rId46" Type="http://schemas.openxmlformats.org/officeDocument/2006/relationships/hyperlink" Target="https://podminky.urs.cz/item/CS_URS_2021_02/741372062" TargetMode="External"/><Relationship Id="rId20" Type="http://schemas.openxmlformats.org/officeDocument/2006/relationships/hyperlink" Target="https://podminky.urs.cz/item/CS_URS_2021_02/741122142" TargetMode="External"/><Relationship Id="rId41" Type="http://schemas.openxmlformats.org/officeDocument/2006/relationships/hyperlink" Target="https://podminky.urs.cz/item/CS_URS_2021_02/741313003" TargetMode="External"/><Relationship Id="rId54" Type="http://schemas.openxmlformats.org/officeDocument/2006/relationships/hyperlink" Target="https://podminky.urs.cz/item/CS_URS_2021_02/998741181" TargetMode="External"/><Relationship Id="rId1" Type="http://schemas.openxmlformats.org/officeDocument/2006/relationships/hyperlink" Target="https://podminky.urs.cz/item/CS_URS_2021_02/741112061" TargetMode="External"/><Relationship Id="rId6" Type="http://schemas.openxmlformats.org/officeDocument/2006/relationships/hyperlink" Target="https://podminky.urs.cz/item/CS_URS_2021_02/741120541" TargetMode="External"/><Relationship Id="rId15" Type="http://schemas.openxmlformats.org/officeDocument/2006/relationships/hyperlink" Target="https://podminky.urs.cz/item/CS_URS_2021_02/741122031" TargetMode="External"/><Relationship Id="rId23" Type="http://schemas.openxmlformats.org/officeDocument/2006/relationships/hyperlink" Target="https://podminky.urs.cz/item/CS_URS_2021_02/741122145" TargetMode="External"/><Relationship Id="rId28" Type="http://schemas.openxmlformats.org/officeDocument/2006/relationships/hyperlink" Target="https://podminky.urs.cz/item/CS_URS_2021_02/741210002" TargetMode="External"/><Relationship Id="rId36" Type="http://schemas.openxmlformats.org/officeDocument/2006/relationships/hyperlink" Target="https://podminky.urs.cz/item/CS_URS_2021_02/741310025" TargetMode="External"/><Relationship Id="rId49" Type="http://schemas.openxmlformats.org/officeDocument/2006/relationships/hyperlink" Target="https://podminky.urs.cz/item/CS_URS_2021_02/741372114" TargetMode="External"/><Relationship Id="rId57" Type="http://schemas.openxmlformats.org/officeDocument/2006/relationships/drawing" Target="../drawings/drawing4.xml"/><Relationship Id="rId10" Type="http://schemas.openxmlformats.org/officeDocument/2006/relationships/hyperlink" Target="https://podminky.urs.cz/item/CS_URS_2021_02/741122016" TargetMode="External"/><Relationship Id="rId31" Type="http://schemas.openxmlformats.org/officeDocument/2006/relationships/hyperlink" Target="https://podminky.urs.cz/item/CS_URS_2021_02/741310011" TargetMode="External"/><Relationship Id="rId44" Type="http://schemas.openxmlformats.org/officeDocument/2006/relationships/hyperlink" Target="https://podminky.urs.cz/item/CS_URS_2021_02/741313253" TargetMode="External"/><Relationship Id="rId52" Type="http://schemas.openxmlformats.org/officeDocument/2006/relationships/hyperlink" Target="https://podminky.urs.cz/item/CS_URS_2021_02/74181101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81411131" TargetMode="External"/><Relationship Id="rId18" Type="http://schemas.openxmlformats.org/officeDocument/2006/relationships/hyperlink" Target="https://podminky.urs.cz/item/CS_URS_2021_02/452351101" TargetMode="External"/><Relationship Id="rId26" Type="http://schemas.openxmlformats.org/officeDocument/2006/relationships/hyperlink" Target="https://podminky.urs.cz/item/CS_URS_2021_02/899623141" TargetMode="External"/><Relationship Id="rId3" Type="http://schemas.openxmlformats.org/officeDocument/2006/relationships/hyperlink" Target="https://podminky.urs.cz/item/CS_URS_2021_02/132251101" TargetMode="External"/><Relationship Id="rId21" Type="http://schemas.openxmlformats.org/officeDocument/2006/relationships/hyperlink" Target="https://podminky.urs.cz/item/CS_URS_2021_02/871275211" TargetMode="External"/><Relationship Id="rId34" Type="http://schemas.openxmlformats.org/officeDocument/2006/relationships/hyperlink" Target="https://podminky.urs.cz/item/CS_URS_2021_02/092203000" TargetMode="External"/><Relationship Id="rId7" Type="http://schemas.openxmlformats.org/officeDocument/2006/relationships/hyperlink" Target="https://podminky.urs.cz/item/CS_URS_2021_02/171201231" TargetMode="External"/><Relationship Id="rId12" Type="http://schemas.openxmlformats.org/officeDocument/2006/relationships/hyperlink" Target="https://podminky.urs.cz/item/CS_URS_2021_02/181311103" TargetMode="External"/><Relationship Id="rId17" Type="http://schemas.openxmlformats.org/officeDocument/2006/relationships/hyperlink" Target="https://podminky.urs.cz/item/CS_URS_2021_02/452321141" TargetMode="External"/><Relationship Id="rId25" Type="http://schemas.openxmlformats.org/officeDocument/2006/relationships/hyperlink" Target="https://podminky.urs.cz/item/CS_URS_2021_02/899620121" TargetMode="External"/><Relationship Id="rId33" Type="http://schemas.openxmlformats.org/officeDocument/2006/relationships/hyperlink" Target="https://podminky.urs.cz/item/CS_URS_2021_02/HZS2211" TargetMode="External"/><Relationship Id="rId2" Type="http://schemas.openxmlformats.org/officeDocument/2006/relationships/hyperlink" Target="https://podminky.urs.cz/item/CS_URS_2021_02/131251102" TargetMode="External"/><Relationship Id="rId16" Type="http://schemas.openxmlformats.org/officeDocument/2006/relationships/hyperlink" Target="https://podminky.urs.cz/item/CS_URS_2021_02/451572111" TargetMode="External"/><Relationship Id="rId20" Type="http://schemas.openxmlformats.org/officeDocument/2006/relationships/hyperlink" Target="https://podminky.urs.cz/item/CS_URS_2021_02/837355121" TargetMode="External"/><Relationship Id="rId29" Type="http://schemas.openxmlformats.org/officeDocument/2006/relationships/hyperlink" Target="https://podminky.urs.cz/item/CS_URS_2021_02/933901311" TargetMode="External"/><Relationship Id="rId1" Type="http://schemas.openxmlformats.org/officeDocument/2006/relationships/hyperlink" Target="https://podminky.urs.cz/item/CS_URS_2021_02/121151103" TargetMode="External"/><Relationship Id="rId6" Type="http://schemas.openxmlformats.org/officeDocument/2006/relationships/hyperlink" Target="https://podminky.urs.cz/item/CS_URS_2021_02/162651112" TargetMode="External"/><Relationship Id="rId11" Type="http://schemas.openxmlformats.org/officeDocument/2006/relationships/hyperlink" Target="https://podminky.urs.cz/item/CS_URS_2021_02/181111121" TargetMode="External"/><Relationship Id="rId24" Type="http://schemas.openxmlformats.org/officeDocument/2006/relationships/hyperlink" Target="https://podminky.urs.cz/item/CS_URS_2021_02/899101113" TargetMode="External"/><Relationship Id="rId32" Type="http://schemas.openxmlformats.org/officeDocument/2006/relationships/hyperlink" Target="https://podminky.urs.cz/item/CS_URS_2021_02/HZS1291" TargetMode="External"/><Relationship Id="rId5" Type="http://schemas.openxmlformats.org/officeDocument/2006/relationships/hyperlink" Target="https://podminky.urs.cz/item/CS_URS_2021_02/151101112" TargetMode="External"/><Relationship Id="rId15" Type="http://schemas.openxmlformats.org/officeDocument/2006/relationships/hyperlink" Target="https://podminky.urs.cz/item/CS_URS_2021_02/386131114" TargetMode="External"/><Relationship Id="rId23" Type="http://schemas.openxmlformats.org/officeDocument/2006/relationships/hyperlink" Target="https://podminky.urs.cz/item/CS_URS_2021_02/894414211" TargetMode="External"/><Relationship Id="rId28" Type="http://schemas.openxmlformats.org/officeDocument/2006/relationships/hyperlink" Target="https://podminky.urs.cz/item/CS_URS_2021_02/899911112" TargetMode="External"/><Relationship Id="rId10" Type="http://schemas.openxmlformats.org/officeDocument/2006/relationships/hyperlink" Target="https://podminky.urs.cz/item/CS_URS_2021_02/175111101" TargetMode="External"/><Relationship Id="rId19" Type="http://schemas.openxmlformats.org/officeDocument/2006/relationships/hyperlink" Target="https://podminky.urs.cz/item/CS_URS_2021_02/452368211" TargetMode="External"/><Relationship Id="rId31" Type="http://schemas.openxmlformats.org/officeDocument/2006/relationships/hyperlink" Target="https://podminky.urs.cz/item/CS_URS_2021_02/998276101" TargetMode="External"/><Relationship Id="rId4" Type="http://schemas.openxmlformats.org/officeDocument/2006/relationships/hyperlink" Target="https://podminky.urs.cz/item/CS_URS_2021_02/151101102" TargetMode="External"/><Relationship Id="rId9" Type="http://schemas.openxmlformats.org/officeDocument/2006/relationships/hyperlink" Target="https://podminky.urs.cz/item/CS_URS_2021_02/174151103" TargetMode="External"/><Relationship Id="rId14" Type="http://schemas.openxmlformats.org/officeDocument/2006/relationships/hyperlink" Target="https://podminky.urs.cz/item/CS_URS_2021_02/185803111" TargetMode="External"/><Relationship Id="rId22" Type="http://schemas.openxmlformats.org/officeDocument/2006/relationships/hyperlink" Target="https://podminky.urs.cz/item/CS_URS_2021_02/877270310" TargetMode="External"/><Relationship Id="rId27" Type="http://schemas.openxmlformats.org/officeDocument/2006/relationships/hyperlink" Target="https://podminky.urs.cz/item/CS_URS_2021_02/899640111" TargetMode="External"/><Relationship Id="rId30" Type="http://schemas.openxmlformats.org/officeDocument/2006/relationships/hyperlink" Target="https://podminky.urs.cz/item/CS_URS_2021_02/953941210" TargetMode="External"/><Relationship Id="rId35" Type="http://schemas.openxmlformats.org/officeDocument/2006/relationships/drawing" Target="../drawings/drawing5.xml"/><Relationship Id="rId8" Type="http://schemas.openxmlformats.org/officeDocument/2006/relationships/hyperlink" Target="https://podminky.urs.cz/item/CS_URS_2021_02/17125120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013254000" TargetMode="External"/><Relationship Id="rId2" Type="http://schemas.openxmlformats.org/officeDocument/2006/relationships/hyperlink" Target="https://podminky.urs.cz/item/CS_URS_2021_02/013244000" TargetMode="External"/><Relationship Id="rId1" Type="http://schemas.openxmlformats.org/officeDocument/2006/relationships/hyperlink" Target="https://podminky.urs.cz/item/CS_URS_2021_02/011503000" TargetMode="External"/><Relationship Id="rId6" Type="http://schemas.openxmlformats.org/officeDocument/2006/relationships/drawing" Target="../drawings/drawing6.xml"/><Relationship Id="rId5" Type="http://schemas.openxmlformats.org/officeDocument/2006/relationships/hyperlink" Target="https://podminky.urs.cz/item/CS_URS_2021_02/045002000" TargetMode="External"/><Relationship Id="rId4" Type="http://schemas.openxmlformats.org/officeDocument/2006/relationships/hyperlink" Target="https://podminky.urs.cz/item/CS_URS_2021_02/030001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topLeftCell="A3" workbookViewId="0">
      <selection activeCell="AI17" sqref="AI17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 x14ac:dyDescent="0.2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hidden="1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2"/>
      <c r="AQ5" s="22"/>
      <c r="AR5" s="20"/>
      <c r="BE5" s="277" t="s">
        <v>15</v>
      </c>
      <c r="BS5" s="17" t="s">
        <v>6</v>
      </c>
    </row>
    <row r="6" spans="1:74" s="1" customFormat="1" ht="36.9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2"/>
      <c r="AQ6" s="22"/>
      <c r="AR6" s="20"/>
      <c r="BE6" s="278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78"/>
      <c r="BS7" s="17" t="s">
        <v>6</v>
      </c>
    </row>
    <row r="8" spans="1:74" s="1" customFormat="1" ht="12" customHeight="1" x14ac:dyDescent="0.2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1" t="s">
        <v>31</v>
      </c>
      <c r="AO8" s="22"/>
      <c r="AP8" s="22"/>
      <c r="AQ8" s="22"/>
      <c r="AR8" s="20"/>
      <c r="BE8" s="278"/>
      <c r="BS8" s="17" t="s">
        <v>6</v>
      </c>
    </row>
    <row r="9" spans="1:74" s="1" customFormat="1" ht="14.4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8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8"/>
      <c r="BS10" s="17" t="s">
        <v>6</v>
      </c>
    </row>
    <row r="11" spans="1:74" s="1" customFormat="1" ht="18.45" customHeight="1" x14ac:dyDescent="0.2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8"/>
      <c r="BS11" s="17" t="s">
        <v>6</v>
      </c>
    </row>
    <row r="12" spans="1:74" s="1" customFormat="1" ht="6.9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8"/>
      <c r="BS12" s="17" t="s">
        <v>6</v>
      </c>
    </row>
    <row r="13" spans="1:74" s="1" customFormat="1" ht="12" customHeight="1" x14ac:dyDescent="0.2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8"/>
      <c r="BS13" s="17" t="s">
        <v>6</v>
      </c>
    </row>
    <row r="14" spans="1:74" ht="13.2" x14ac:dyDescent="0.2">
      <c r="B14" s="21"/>
      <c r="C14" s="22"/>
      <c r="D14" s="22"/>
      <c r="E14" s="283" t="s">
        <v>31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8"/>
      <c r="BS14" s="17" t="s">
        <v>6</v>
      </c>
    </row>
    <row r="15" spans="1:74" s="1" customFormat="1" ht="6.9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8"/>
      <c r="BS15" s="17" t="s">
        <v>4</v>
      </c>
    </row>
    <row r="16" spans="1:74" s="1" customFormat="1" ht="12" customHeight="1" x14ac:dyDescent="0.2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78"/>
      <c r="BS16" s="17" t="s">
        <v>4</v>
      </c>
    </row>
    <row r="17" spans="1:71" s="1" customFormat="1" ht="18.45" customHeight="1" x14ac:dyDescent="0.2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78"/>
      <c r="BS17" s="17" t="s">
        <v>35</v>
      </c>
    </row>
    <row r="18" spans="1:71" s="1" customFormat="1" ht="6.9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8"/>
      <c r="BS18" s="17" t="s">
        <v>6</v>
      </c>
    </row>
    <row r="19" spans="1:71" s="1" customFormat="1" ht="12" customHeight="1" x14ac:dyDescent="0.2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278"/>
      <c r="BS19" s="17" t="s">
        <v>6</v>
      </c>
    </row>
    <row r="20" spans="1:71" s="1" customFormat="1" ht="18.45" customHeight="1" x14ac:dyDescent="0.2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78"/>
      <c r="BS20" s="17" t="s">
        <v>4</v>
      </c>
    </row>
    <row r="21" spans="1:71" s="1" customFormat="1" ht="6.9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8"/>
    </row>
    <row r="22" spans="1:71" s="1" customFormat="1" ht="12" customHeight="1" x14ac:dyDescent="0.2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8"/>
    </row>
    <row r="23" spans="1:71" s="1" customFormat="1" ht="47.25" customHeight="1" x14ac:dyDescent="0.2">
      <c r="B23" s="21"/>
      <c r="C23" s="22"/>
      <c r="D23" s="22"/>
      <c r="E23" s="285" t="s">
        <v>38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2"/>
      <c r="AP23" s="22"/>
      <c r="AQ23" s="22"/>
      <c r="AR23" s="20"/>
      <c r="BE23" s="278"/>
    </row>
    <row r="24" spans="1:71" s="1" customFormat="1" ht="6.9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8"/>
    </row>
    <row r="25" spans="1:71" s="1" customFormat="1" ht="6.9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8"/>
    </row>
    <row r="26" spans="1:71" s="2" customFormat="1" ht="25.95" customHeight="1" x14ac:dyDescent="0.2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6">
        <f>ROUND(AG54,2)</f>
        <v>0</v>
      </c>
      <c r="AL26" s="287"/>
      <c r="AM26" s="287"/>
      <c r="AN26" s="287"/>
      <c r="AO26" s="287"/>
      <c r="AP26" s="36"/>
      <c r="AQ26" s="36"/>
      <c r="AR26" s="39"/>
      <c r="BE26" s="278"/>
    </row>
    <row r="27" spans="1:71" s="2" customFormat="1" ht="6.9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8"/>
    </row>
    <row r="28" spans="1:71" s="2" customFormat="1" ht="13.2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8" t="s">
        <v>40</v>
      </c>
      <c r="M28" s="288"/>
      <c r="N28" s="288"/>
      <c r="O28" s="288"/>
      <c r="P28" s="288"/>
      <c r="Q28" s="36"/>
      <c r="R28" s="36"/>
      <c r="S28" s="36"/>
      <c r="T28" s="36"/>
      <c r="U28" s="36"/>
      <c r="V28" s="36"/>
      <c r="W28" s="288" t="s">
        <v>41</v>
      </c>
      <c r="X28" s="288"/>
      <c r="Y28" s="288"/>
      <c r="Z28" s="288"/>
      <c r="AA28" s="288"/>
      <c r="AB28" s="288"/>
      <c r="AC28" s="288"/>
      <c r="AD28" s="288"/>
      <c r="AE28" s="288"/>
      <c r="AF28" s="36"/>
      <c r="AG28" s="36"/>
      <c r="AH28" s="36"/>
      <c r="AI28" s="36"/>
      <c r="AJ28" s="36"/>
      <c r="AK28" s="288" t="s">
        <v>42</v>
      </c>
      <c r="AL28" s="288"/>
      <c r="AM28" s="288"/>
      <c r="AN28" s="288"/>
      <c r="AO28" s="288"/>
      <c r="AP28" s="36"/>
      <c r="AQ28" s="36"/>
      <c r="AR28" s="39"/>
      <c r="BE28" s="278"/>
    </row>
    <row r="29" spans="1:71" s="3" customFormat="1" ht="14.4" customHeight="1" x14ac:dyDescent="0.2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91">
        <v>0.21</v>
      </c>
      <c r="M29" s="290"/>
      <c r="N29" s="290"/>
      <c r="O29" s="290"/>
      <c r="P29" s="290"/>
      <c r="Q29" s="41"/>
      <c r="R29" s="41"/>
      <c r="S29" s="41"/>
      <c r="T29" s="41"/>
      <c r="U29" s="41"/>
      <c r="V29" s="41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F29" s="41"/>
      <c r="AG29" s="41"/>
      <c r="AH29" s="41"/>
      <c r="AI29" s="41"/>
      <c r="AJ29" s="41"/>
      <c r="AK29" s="289">
        <f>ROUND(AV54, 2)</f>
        <v>0</v>
      </c>
      <c r="AL29" s="290"/>
      <c r="AM29" s="290"/>
      <c r="AN29" s="290"/>
      <c r="AO29" s="290"/>
      <c r="AP29" s="41"/>
      <c r="AQ29" s="41"/>
      <c r="AR29" s="42"/>
      <c r="BE29" s="279"/>
    </row>
    <row r="30" spans="1:71" s="3" customFormat="1" ht="14.4" customHeight="1" x14ac:dyDescent="0.2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91">
        <v>0.15</v>
      </c>
      <c r="M30" s="290"/>
      <c r="N30" s="290"/>
      <c r="O30" s="290"/>
      <c r="P30" s="290"/>
      <c r="Q30" s="41"/>
      <c r="R30" s="41"/>
      <c r="S30" s="41"/>
      <c r="T30" s="41"/>
      <c r="U30" s="41"/>
      <c r="V30" s="41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F30" s="41"/>
      <c r="AG30" s="41"/>
      <c r="AH30" s="41"/>
      <c r="AI30" s="41"/>
      <c r="AJ30" s="41"/>
      <c r="AK30" s="289">
        <f>ROUND(AW54, 2)</f>
        <v>0</v>
      </c>
      <c r="AL30" s="290"/>
      <c r="AM30" s="290"/>
      <c r="AN30" s="290"/>
      <c r="AO30" s="290"/>
      <c r="AP30" s="41"/>
      <c r="AQ30" s="41"/>
      <c r="AR30" s="42"/>
      <c r="BE30" s="279"/>
    </row>
    <row r="31" spans="1:71" s="3" customFormat="1" ht="14.4" hidden="1" customHeight="1" x14ac:dyDescent="0.2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91">
        <v>0.21</v>
      </c>
      <c r="M31" s="290"/>
      <c r="N31" s="290"/>
      <c r="O31" s="290"/>
      <c r="P31" s="290"/>
      <c r="Q31" s="41"/>
      <c r="R31" s="41"/>
      <c r="S31" s="41"/>
      <c r="T31" s="41"/>
      <c r="U31" s="41"/>
      <c r="V31" s="41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1"/>
      <c r="AG31" s="41"/>
      <c r="AH31" s="41"/>
      <c r="AI31" s="41"/>
      <c r="AJ31" s="41"/>
      <c r="AK31" s="289">
        <v>0</v>
      </c>
      <c r="AL31" s="290"/>
      <c r="AM31" s="290"/>
      <c r="AN31" s="290"/>
      <c r="AO31" s="290"/>
      <c r="AP31" s="41"/>
      <c r="AQ31" s="41"/>
      <c r="AR31" s="42"/>
      <c r="BE31" s="279"/>
    </row>
    <row r="32" spans="1:71" s="3" customFormat="1" ht="14.4" hidden="1" customHeight="1" x14ac:dyDescent="0.2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91">
        <v>0.15</v>
      </c>
      <c r="M32" s="290"/>
      <c r="N32" s="290"/>
      <c r="O32" s="290"/>
      <c r="P32" s="290"/>
      <c r="Q32" s="41"/>
      <c r="R32" s="41"/>
      <c r="S32" s="41"/>
      <c r="T32" s="41"/>
      <c r="U32" s="41"/>
      <c r="V32" s="41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1"/>
      <c r="AG32" s="41"/>
      <c r="AH32" s="41"/>
      <c r="AI32" s="41"/>
      <c r="AJ32" s="41"/>
      <c r="AK32" s="289">
        <v>0</v>
      </c>
      <c r="AL32" s="290"/>
      <c r="AM32" s="290"/>
      <c r="AN32" s="290"/>
      <c r="AO32" s="290"/>
      <c r="AP32" s="41"/>
      <c r="AQ32" s="41"/>
      <c r="AR32" s="42"/>
      <c r="BE32" s="279"/>
    </row>
    <row r="33" spans="1:57" s="3" customFormat="1" ht="14.4" hidden="1" customHeight="1" x14ac:dyDescent="0.2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91">
        <v>0</v>
      </c>
      <c r="M33" s="290"/>
      <c r="N33" s="290"/>
      <c r="O33" s="290"/>
      <c r="P33" s="290"/>
      <c r="Q33" s="41"/>
      <c r="R33" s="41"/>
      <c r="S33" s="41"/>
      <c r="T33" s="41"/>
      <c r="U33" s="41"/>
      <c r="V33" s="41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1"/>
      <c r="AG33" s="41"/>
      <c r="AH33" s="41"/>
      <c r="AI33" s="41"/>
      <c r="AJ33" s="41"/>
      <c r="AK33" s="289">
        <v>0</v>
      </c>
      <c r="AL33" s="290"/>
      <c r="AM33" s="290"/>
      <c r="AN33" s="290"/>
      <c r="AO33" s="290"/>
      <c r="AP33" s="41"/>
      <c r="AQ33" s="41"/>
      <c r="AR33" s="42"/>
    </row>
    <row r="34" spans="1:57" s="2" customFormat="1" ht="6.9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 x14ac:dyDescent="0.2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95" t="s">
        <v>51</v>
      </c>
      <c r="Y35" s="293"/>
      <c r="Z35" s="293"/>
      <c r="AA35" s="293"/>
      <c r="AB35" s="293"/>
      <c r="AC35" s="45"/>
      <c r="AD35" s="45"/>
      <c r="AE35" s="45"/>
      <c r="AF35" s="45"/>
      <c r="AG35" s="45"/>
      <c r="AH35" s="45"/>
      <c r="AI35" s="45"/>
      <c r="AJ35" s="45"/>
      <c r="AK35" s="292">
        <f>SUM(AK26:AK33)</f>
        <v>0</v>
      </c>
      <c r="AL35" s="293"/>
      <c r="AM35" s="293"/>
      <c r="AN35" s="293"/>
      <c r="AO35" s="294"/>
      <c r="AP35" s="43"/>
      <c r="AQ35" s="43"/>
      <c r="AR35" s="39"/>
      <c r="BE35" s="34"/>
    </row>
    <row r="36" spans="1:57" s="2" customFormat="1" ht="6.9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 x14ac:dyDescent="0.2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 x14ac:dyDescent="0.2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 x14ac:dyDescent="0.2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 x14ac:dyDescent="0.2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hidden="1" customHeight="1" x14ac:dyDescent="0.2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2022-02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57" t="str">
        <f>K6</f>
        <v>KD Klub Horní Bříza – elektroinstalace a stavební obnova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56"/>
      <c r="AQ45" s="56"/>
      <c r="AR45" s="57"/>
    </row>
    <row r="46" spans="1:57" s="2" customFormat="1" ht="6.9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 x14ac:dyDescent="0.2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Horní Bříza č.p. 365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59" t="str">
        <f>IF(AN8= "","",AN8)</f>
        <v>Vyplň údaj</v>
      </c>
      <c r="AN47" s="259"/>
      <c r="AO47" s="36"/>
      <c r="AP47" s="36"/>
      <c r="AQ47" s="36"/>
      <c r="AR47" s="39"/>
      <c r="BE47" s="34"/>
    </row>
    <row r="48" spans="1:57" s="2" customFormat="1" ht="6.9" customHeight="1" x14ac:dyDescent="0.2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 x14ac:dyDescent="0.2">
      <c r="A49" s="34"/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Horní Bříza, Třída 1. Máje 300, Horní Bříza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260" t="str">
        <f>IF(E17="","",E17)</f>
        <v>Ing. Jaroslav Suchý</v>
      </c>
      <c r="AN49" s="261"/>
      <c r="AO49" s="261"/>
      <c r="AP49" s="261"/>
      <c r="AQ49" s="36"/>
      <c r="AR49" s="39"/>
      <c r="AS49" s="262" t="s">
        <v>53</v>
      </c>
      <c r="AT49" s="26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 x14ac:dyDescent="0.2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260" t="str">
        <f>IF(E20="","",E20)</f>
        <v>Ing. Jaroslav Suchý</v>
      </c>
      <c r="AN50" s="261"/>
      <c r="AO50" s="261"/>
      <c r="AP50" s="261"/>
      <c r="AQ50" s="36"/>
      <c r="AR50" s="39"/>
      <c r="AS50" s="264"/>
      <c r="AT50" s="26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6"/>
      <c r="AT51" s="26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 x14ac:dyDescent="0.2">
      <c r="A52" s="34"/>
      <c r="B52" s="35"/>
      <c r="C52" s="268" t="s">
        <v>54</v>
      </c>
      <c r="D52" s="269"/>
      <c r="E52" s="269"/>
      <c r="F52" s="269"/>
      <c r="G52" s="269"/>
      <c r="H52" s="66"/>
      <c r="I52" s="271" t="s">
        <v>55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0" t="s">
        <v>56</v>
      </c>
      <c r="AH52" s="269"/>
      <c r="AI52" s="269"/>
      <c r="AJ52" s="269"/>
      <c r="AK52" s="269"/>
      <c r="AL52" s="269"/>
      <c r="AM52" s="269"/>
      <c r="AN52" s="271" t="s">
        <v>57</v>
      </c>
      <c r="AO52" s="269"/>
      <c r="AP52" s="269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8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 x14ac:dyDescent="0.2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5">
        <f>ROUND(SUM(AG55:AG59),2)</f>
        <v>0</v>
      </c>
      <c r="AH54" s="275"/>
      <c r="AI54" s="275"/>
      <c r="AJ54" s="275"/>
      <c r="AK54" s="275"/>
      <c r="AL54" s="275"/>
      <c r="AM54" s="275"/>
      <c r="AN54" s="276">
        <f t="shared" ref="AN54:AN59" si="0">SUM(AG54,AT54)</f>
        <v>0</v>
      </c>
      <c r="AO54" s="276"/>
      <c r="AP54" s="276"/>
      <c r="AQ54" s="78" t="s">
        <v>19</v>
      </c>
      <c r="AR54" s="79"/>
      <c r="AS54" s="80">
        <f>ROUND(SUM(AS55:AS59),2)</f>
        <v>0</v>
      </c>
      <c r="AT54" s="81">
        <f t="shared" ref="AT54:AT59" si="1">ROUND(SUM(AV54:AW54),2)</f>
        <v>0</v>
      </c>
      <c r="AU54" s="82">
        <f>ROUND(SUM(AU55:AU59),5)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ROUND(SUM(AZ55:AZ59),2)</f>
        <v>0</v>
      </c>
      <c r="BA54" s="81">
        <f>ROUND(SUM(BA55:BA59),2)</f>
        <v>0</v>
      </c>
      <c r="BB54" s="81">
        <f>ROUND(SUM(BB55:BB59),2)</f>
        <v>0</v>
      </c>
      <c r="BC54" s="81">
        <f>ROUND(SUM(BC55:BC59),2)</f>
        <v>0</v>
      </c>
      <c r="BD54" s="83">
        <f>ROUND(SUM(BD55:BD59),2)</f>
        <v>0</v>
      </c>
      <c r="BS54" s="84" t="s">
        <v>72</v>
      </c>
      <c r="BT54" s="84" t="s">
        <v>73</v>
      </c>
      <c r="BU54" s="85" t="s">
        <v>74</v>
      </c>
      <c r="BV54" s="84" t="s">
        <v>75</v>
      </c>
      <c r="BW54" s="84" t="s">
        <v>5</v>
      </c>
      <c r="BX54" s="84" t="s">
        <v>76</v>
      </c>
      <c r="CL54" s="84" t="s">
        <v>19</v>
      </c>
    </row>
    <row r="55" spans="1:91" s="7" customFormat="1" ht="19.95" customHeight="1" x14ac:dyDescent="0.2">
      <c r="A55" s="86" t="s">
        <v>77</v>
      </c>
      <c r="B55" s="87"/>
      <c r="C55" s="88"/>
      <c r="D55" s="272" t="s">
        <v>78</v>
      </c>
      <c r="E55" s="272"/>
      <c r="F55" s="272"/>
      <c r="G55" s="272"/>
      <c r="H55" s="272"/>
      <c r="I55" s="89"/>
      <c r="J55" s="272" t="s">
        <v>79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3">
        <f>'SO 01 - Architektonicko -...'!J30</f>
        <v>0</v>
      </c>
      <c r="AH55" s="274"/>
      <c r="AI55" s="274"/>
      <c r="AJ55" s="274"/>
      <c r="AK55" s="274"/>
      <c r="AL55" s="274"/>
      <c r="AM55" s="274"/>
      <c r="AN55" s="273">
        <f t="shared" si="0"/>
        <v>0</v>
      </c>
      <c r="AO55" s="274"/>
      <c r="AP55" s="274"/>
      <c r="AQ55" s="90" t="s">
        <v>80</v>
      </c>
      <c r="AR55" s="91"/>
      <c r="AS55" s="92">
        <v>0</v>
      </c>
      <c r="AT55" s="93">
        <f t="shared" si="1"/>
        <v>0</v>
      </c>
      <c r="AU55" s="94">
        <f>'SO 01 - Architektonicko -...'!P107</f>
        <v>0</v>
      </c>
      <c r="AV55" s="93">
        <f>'SO 01 - Architektonicko -...'!J33</f>
        <v>0</v>
      </c>
      <c r="AW55" s="93">
        <f>'SO 01 - Architektonicko -...'!J34</f>
        <v>0</v>
      </c>
      <c r="AX55" s="93">
        <f>'SO 01 - Architektonicko -...'!J35</f>
        <v>0</v>
      </c>
      <c r="AY55" s="93">
        <f>'SO 01 - Architektonicko -...'!J36</f>
        <v>0</v>
      </c>
      <c r="AZ55" s="93">
        <f>'SO 01 - Architektonicko -...'!F33</f>
        <v>0</v>
      </c>
      <c r="BA55" s="93">
        <f>'SO 01 - Architektonicko -...'!F34</f>
        <v>0</v>
      </c>
      <c r="BB55" s="93">
        <f>'SO 01 - Architektonicko -...'!F35</f>
        <v>0</v>
      </c>
      <c r="BC55" s="93">
        <f>'SO 01 - Architektonicko -...'!F36</f>
        <v>0</v>
      </c>
      <c r="BD55" s="95">
        <f>'SO 01 - Architektonicko -...'!F37</f>
        <v>0</v>
      </c>
      <c r="BT55" s="96" t="s">
        <v>81</v>
      </c>
      <c r="BV55" s="96" t="s">
        <v>75</v>
      </c>
      <c r="BW55" s="96" t="s">
        <v>82</v>
      </c>
      <c r="BX55" s="96" t="s">
        <v>5</v>
      </c>
      <c r="CL55" s="96" t="s">
        <v>19</v>
      </c>
      <c r="CM55" s="96" t="s">
        <v>83</v>
      </c>
    </row>
    <row r="56" spans="1:91" s="7" customFormat="1" ht="19.95" customHeight="1" x14ac:dyDescent="0.2">
      <c r="A56" s="86" t="s">
        <v>77</v>
      </c>
      <c r="B56" s="87"/>
      <c r="C56" s="88"/>
      <c r="D56" s="272" t="s">
        <v>84</v>
      </c>
      <c r="E56" s="272"/>
      <c r="F56" s="272"/>
      <c r="G56" s="272"/>
      <c r="H56" s="272"/>
      <c r="I56" s="89"/>
      <c r="J56" s="272" t="s">
        <v>85</v>
      </c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73">
        <f>'SO 01c - Zařízení vzducho...'!J30</f>
        <v>0</v>
      </c>
      <c r="AH56" s="274"/>
      <c r="AI56" s="274"/>
      <c r="AJ56" s="274"/>
      <c r="AK56" s="274"/>
      <c r="AL56" s="274"/>
      <c r="AM56" s="274"/>
      <c r="AN56" s="273">
        <f t="shared" si="0"/>
        <v>0</v>
      </c>
      <c r="AO56" s="274"/>
      <c r="AP56" s="274"/>
      <c r="AQ56" s="90" t="s">
        <v>80</v>
      </c>
      <c r="AR56" s="91"/>
      <c r="AS56" s="92">
        <v>0</v>
      </c>
      <c r="AT56" s="93">
        <f t="shared" si="1"/>
        <v>0</v>
      </c>
      <c r="AU56" s="94">
        <f>'SO 01c - Zařízení vzducho...'!P87</f>
        <v>0</v>
      </c>
      <c r="AV56" s="93">
        <f>'SO 01c - Zařízení vzducho...'!J33</f>
        <v>0</v>
      </c>
      <c r="AW56" s="93">
        <f>'SO 01c - Zařízení vzducho...'!J34</f>
        <v>0</v>
      </c>
      <c r="AX56" s="93">
        <f>'SO 01c - Zařízení vzducho...'!J35</f>
        <v>0</v>
      </c>
      <c r="AY56" s="93">
        <f>'SO 01c - Zařízení vzducho...'!J36</f>
        <v>0</v>
      </c>
      <c r="AZ56" s="93">
        <f>'SO 01c - Zařízení vzducho...'!F33</f>
        <v>0</v>
      </c>
      <c r="BA56" s="93">
        <f>'SO 01c - Zařízení vzducho...'!F34</f>
        <v>0</v>
      </c>
      <c r="BB56" s="93">
        <f>'SO 01c - Zařízení vzducho...'!F35</f>
        <v>0</v>
      </c>
      <c r="BC56" s="93">
        <f>'SO 01c - Zařízení vzducho...'!F36</f>
        <v>0</v>
      </c>
      <c r="BD56" s="95">
        <f>'SO 01c - Zařízení vzducho...'!F37</f>
        <v>0</v>
      </c>
      <c r="BT56" s="96" t="s">
        <v>81</v>
      </c>
      <c r="BV56" s="96" t="s">
        <v>75</v>
      </c>
      <c r="BW56" s="96" t="s">
        <v>86</v>
      </c>
      <c r="BX56" s="96" t="s">
        <v>5</v>
      </c>
      <c r="CL56" s="96" t="s">
        <v>19</v>
      </c>
      <c r="CM56" s="96" t="s">
        <v>83</v>
      </c>
    </row>
    <row r="57" spans="1:91" s="7" customFormat="1" ht="19.95" customHeight="1" x14ac:dyDescent="0.2">
      <c r="A57" s="86" t="s">
        <v>77</v>
      </c>
      <c r="B57" s="87"/>
      <c r="C57" s="88"/>
      <c r="D57" s="272" t="s">
        <v>87</v>
      </c>
      <c r="E57" s="272"/>
      <c r="F57" s="272"/>
      <c r="G57" s="272"/>
      <c r="H57" s="272"/>
      <c r="I57" s="89"/>
      <c r="J57" s="272" t="s">
        <v>88</v>
      </c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73">
        <f>'SO 01g - Silnoproudá elek...'!J30</f>
        <v>0</v>
      </c>
      <c r="AH57" s="274"/>
      <c r="AI57" s="274"/>
      <c r="AJ57" s="274"/>
      <c r="AK57" s="274"/>
      <c r="AL57" s="274"/>
      <c r="AM57" s="274"/>
      <c r="AN57" s="273">
        <f t="shared" si="0"/>
        <v>0</v>
      </c>
      <c r="AO57" s="274"/>
      <c r="AP57" s="274"/>
      <c r="AQ57" s="90" t="s">
        <v>80</v>
      </c>
      <c r="AR57" s="91"/>
      <c r="AS57" s="92">
        <v>0</v>
      </c>
      <c r="AT57" s="93">
        <f t="shared" si="1"/>
        <v>0</v>
      </c>
      <c r="AU57" s="94">
        <f>'SO 01g - Silnoproudá elek...'!P82</f>
        <v>0</v>
      </c>
      <c r="AV57" s="93">
        <f>'SO 01g - Silnoproudá elek...'!J33</f>
        <v>0</v>
      </c>
      <c r="AW57" s="93">
        <f>'SO 01g - Silnoproudá elek...'!J34</f>
        <v>0</v>
      </c>
      <c r="AX57" s="93">
        <f>'SO 01g - Silnoproudá elek...'!J35</f>
        <v>0</v>
      </c>
      <c r="AY57" s="93">
        <f>'SO 01g - Silnoproudá elek...'!J36</f>
        <v>0</v>
      </c>
      <c r="AZ57" s="93">
        <f>'SO 01g - Silnoproudá elek...'!F33</f>
        <v>0</v>
      </c>
      <c r="BA57" s="93">
        <f>'SO 01g - Silnoproudá elek...'!F34</f>
        <v>0</v>
      </c>
      <c r="BB57" s="93">
        <f>'SO 01g - Silnoproudá elek...'!F35</f>
        <v>0</v>
      </c>
      <c r="BC57" s="93">
        <f>'SO 01g - Silnoproudá elek...'!F36</f>
        <v>0</v>
      </c>
      <c r="BD57" s="95">
        <f>'SO 01g - Silnoproudá elek...'!F37</f>
        <v>0</v>
      </c>
      <c r="BT57" s="96" t="s">
        <v>81</v>
      </c>
      <c r="BV57" s="96" t="s">
        <v>75</v>
      </c>
      <c r="BW57" s="96" t="s">
        <v>89</v>
      </c>
      <c r="BX57" s="96" t="s">
        <v>5</v>
      </c>
      <c r="CL57" s="96" t="s">
        <v>19</v>
      </c>
      <c r="CM57" s="96" t="s">
        <v>83</v>
      </c>
    </row>
    <row r="58" spans="1:91" s="7" customFormat="1" ht="19.95" customHeight="1" x14ac:dyDescent="0.2">
      <c r="A58" s="86" t="s">
        <v>77</v>
      </c>
      <c r="B58" s="87"/>
      <c r="C58" s="88"/>
      <c r="D58" s="272" t="s">
        <v>90</v>
      </c>
      <c r="E58" s="272"/>
      <c r="F58" s="272"/>
      <c r="G58" s="272"/>
      <c r="H58" s="272"/>
      <c r="I58" s="89"/>
      <c r="J58" s="272" t="s">
        <v>91</v>
      </c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73">
        <f>'SO 02 - Lapák tuků s přip...'!J30</f>
        <v>0</v>
      </c>
      <c r="AH58" s="274"/>
      <c r="AI58" s="274"/>
      <c r="AJ58" s="274"/>
      <c r="AK58" s="274"/>
      <c r="AL58" s="274"/>
      <c r="AM58" s="274"/>
      <c r="AN58" s="273">
        <f t="shared" si="0"/>
        <v>0</v>
      </c>
      <c r="AO58" s="274"/>
      <c r="AP58" s="274"/>
      <c r="AQ58" s="90" t="s">
        <v>92</v>
      </c>
      <c r="AR58" s="91"/>
      <c r="AS58" s="92">
        <v>0</v>
      </c>
      <c r="AT58" s="93">
        <f t="shared" si="1"/>
        <v>0</v>
      </c>
      <c r="AU58" s="94">
        <f>'SO 02 - Lapák tuků s přip...'!P88</f>
        <v>0</v>
      </c>
      <c r="AV58" s="93">
        <f>'SO 02 - Lapák tuků s přip...'!J33</f>
        <v>0</v>
      </c>
      <c r="AW58" s="93">
        <f>'SO 02 - Lapák tuků s přip...'!J34</f>
        <v>0</v>
      </c>
      <c r="AX58" s="93">
        <f>'SO 02 - Lapák tuků s přip...'!J35</f>
        <v>0</v>
      </c>
      <c r="AY58" s="93">
        <f>'SO 02 - Lapák tuků s přip...'!J36</f>
        <v>0</v>
      </c>
      <c r="AZ58" s="93">
        <f>'SO 02 - Lapák tuků s přip...'!F33</f>
        <v>0</v>
      </c>
      <c r="BA58" s="93">
        <f>'SO 02 - Lapák tuků s přip...'!F34</f>
        <v>0</v>
      </c>
      <c r="BB58" s="93">
        <f>'SO 02 - Lapák tuků s přip...'!F35</f>
        <v>0</v>
      </c>
      <c r="BC58" s="93">
        <f>'SO 02 - Lapák tuků s přip...'!F36</f>
        <v>0</v>
      </c>
      <c r="BD58" s="95">
        <f>'SO 02 - Lapák tuků s přip...'!F37</f>
        <v>0</v>
      </c>
      <c r="BT58" s="96" t="s">
        <v>81</v>
      </c>
      <c r="BV58" s="96" t="s">
        <v>75</v>
      </c>
      <c r="BW58" s="96" t="s">
        <v>93</v>
      </c>
      <c r="BX58" s="96" t="s">
        <v>5</v>
      </c>
      <c r="CL58" s="96" t="s">
        <v>19</v>
      </c>
      <c r="CM58" s="96" t="s">
        <v>83</v>
      </c>
    </row>
    <row r="59" spans="1:91" s="7" customFormat="1" ht="19.95" customHeight="1" x14ac:dyDescent="0.2">
      <c r="A59" s="86" t="s">
        <v>77</v>
      </c>
      <c r="B59" s="87"/>
      <c r="C59" s="88"/>
      <c r="D59" s="272" t="s">
        <v>94</v>
      </c>
      <c r="E59" s="272"/>
      <c r="F59" s="272"/>
      <c r="G59" s="272"/>
      <c r="H59" s="272"/>
      <c r="I59" s="89"/>
      <c r="J59" s="272" t="s">
        <v>95</v>
      </c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2"/>
      <c r="AA59" s="272"/>
      <c r="AB59" s="272"/>
      <c r="AC59" s="272"/>
      <c r="AD59" s="272"/>
      <c r="AE59" s="272"/>
      <c r="AF59" s="272"/>
      <c r="AG59" s="273">
        <f>'VON - Vedlejší a ostatní ...'!J30</f>
        <v>0</v>
      </c>
      <c r="AH59" s="274"/>
      <c r="AI59" s="274"/>
      <c r="AJ59" s="274"/>
      <c r="AK59" s="274"/>
      <c r="AL59" s="274"/>
      <c r="AM59" s="274"/>
      <c r="AN59" s="273">
        <f t="shared" si="0"/>
        <v>0</v>
      </c>
      <c r="AO59" s="274"/>
      <c r="AP59" s="274"/>
      <c r="AQ59" s="90" t="s">
        <v>94</v>
      </c>
      <c r="AR59" s="91"/>
      <c r="AS59" s="97">
        <v>0</v>
      </c>
      <c r="AT59" s="98">
        <f t="shared" si="1"/>
        <v>0</v>
      </c>
      <c r="AU59" s="99">
        <f>'VON - Vedlejší a ostatní ...'!P83</f>
        <v>0</v>
      </c>
      <c r="AV59" s="98">
        <f>'VON - Vedlejší a ostatní ...'!J33</f>
        <v>0</v>
      </c>
      <c r="AW59" s="98">
        <f>'VON - Vedlejší a ostatní ...'!J34</f>
        <v>0</v>
      </c>
      <c r="AX59" s="98">
        <f>'VON - Vedlejší a ostatní ...'!J35</f>
        <v>0</v>
      </c>
      <c r="AY59" s="98">
        <f>'VON - Vedlejší a ostatní ...'!J36</f>
        <v>0</v>
      </c>
      <c r="AZ59" s="98">
        <f>'VON - Vedlejší a ostatní ...'!F33</f>
        <v>0</v>
      </c>
      <c r="BA59" s="98">
        <f>'VON - Vedlejší a ostatní ...'!F34</f>
        <v>0</v>
      </c>
      <c r="BB59" s="98">
        <f>'VON - Vedlejší a ostatní ...'!F35</f>
        <v>0</v>
      </c>
      <c r="BC59" s="98">
        <f>'VON - Vedlejší a ostatní ...'!F36</f>
        <v>0</v>
      </c>
      <c r="BD59" s="100">
        <f>'VON - Vedlejší a ostatní ...'!F37</f>
        <v>0</v>
      </c>
      <c r="BT59" s="96" t="s">
        <v>81</v>
      </c>
      <c r="BV59" s="96" t="s">
        <v>75</v>
      </c>
      <c r="BW59" s="96" t="s">
        <v>96</v>
      </c>
      <c r="BX59" s="96" t="s">
        <v>5</v>
      </c>
      <c r="CL59" s="96" t="s">
        <v>19</v>
      </c>
      <c r="CM59" s="96" t="s">
        <v>83</v>
      </c>
    </row>
    <row r="60" spans="1:91" s="2" customFormat="1" ht="30" customHeight="1" x14ac:dyDescent="0.2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" customHeight="1" x14ac:dyDescent="0.2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wZtc6uNpJdRT3UkwKKu+eUYkcwe1zjNA1HGWvAQv6zHmNH/OZgG2Ch3ETtBwYzATgGGOEur5jtA7NOaJrYtuaw==" saltValue="s2fFs6Q4pQh7eVLx8YjEBsVwrGlfzO2FR00BrGDqP2g1RQ5mhkFw/lVxFiaxV5DCdxUR/zd6S7wWqNoZC2qHW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Architektonicko -...'!C2" display="/"/>
    <hyperlink ref="A56" location="'SO 01c - Zařízení vzducho...'!C2" display="/"/>
    <hyperlink ref="A57" location="'SO 01g - Silnoproudá elek...'!C2" display="/"/>
    <hyperlink ref="A58" location="'SO 02 - Lapák tuků s přip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0"/>
  <sheetViews>
    <sheetView showGridLines="0" topLeftCell="A1032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 x14ac:dyDescent="0.2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82</v>
      </c>
      <c r="AZ2" s="101" t="s">
        <v>97</v>
      </c>
      <c r="BA2" s="101" t="s">
        <v>98</v>
      </c>
      <c r="BB2" s="101" t="s">
        <v>19</v>
      </c>
      <c r="BC2" s="101" t="s">
        <v>99</v>
      </c>
      <c r="BD2" s="101" t="s">
        <v>100</v>
      </c>
    </row>
    <row r="3" spans="1:5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83</v>
      </c>
      <c r="AZ3" s="101" t="s">
        <v>101</v>
      </c>
      <c r="BA3" s="101" t="s">
        <v>102</v>
      </c>
      <c r="BB3" s="101" t="s">
        <v>103</v>
      </c>
      <c r="BC3" s="101" t="s">
        <v>104</v>
      </c>
      <c r="BD3" s="101" t="s">
        <v>100</v>
      </c>
    </row>
    <row r="4" spans="1:56" s="1" customFormat="1" ht="24.9" hidden="1" customHeight="1" x14ac:dyDescent="0.2">
      <c r="B4" s="20"/>
      <c r="D4" s="104" t="s">
        <v>105</v>
      </c>
      <c r="L4" s="20"/>
      <c r="M4" s="105" t="s">
        <v>10</v>
      </c>
      <c r="AT4" s="17" t="s">
        <v>4</v>
      </c>
    </row>
    <row r="5" spans="1:56" s="1" customFormat="1" ht="6.9" hidden="1" customHeight="1" x14ac:dyDescent="0.2">
      <c r="B5" s="20"/>
      <c r="L5" s="20"/>
    </row>
    <row r="6" spans="1:56" s="1" customFormat="1" ht="12" hidden="1" customHeight="1" x14ac:dyDescent="0.2">
      <c r="B6" s="20"/>
      <c r="D6" s="106" t="s">
        <v>16</v>
      </c>
      <c r="L6" s="20"/>
    </row>
    <row r="7" spans="1:56" s="1" customFormat="1" ht="16.5" hidden="1" customHeight="1" x14ac:dyDescent="0.2">
      <c r="B7" s="20"/>
      <c r="E7" s="297" t="str">
        <f>'Rekapitulace zakázky'!K6</f>
        <v>KD Klub Horní Bříza – elektroinstalace a stavební obnova</v>
      </c>
      <c r="F7" s="298"/>
      <c r="G7" s="298"/>
      <c r="H7" s="298"/>
      <c r="L7" s="20"/>
    </row>
    <row r="8" spans="1:56" s="2" customFormat="1" ht="12" hidden="1" customHeight="1" x14ac:dyDescent="0.2">
      <c r="A8" s="34"/>
      <c r="B8" s="39"/>
      <c r="C8" s="34"/>
      <c r="D8" s="106" t="s">
        <v>106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hidden="1" customHeight="1" x14ac:dyDescent="0.2">
      <c r="A9" s="34"/>
      <c r="B9" s="39"/>
      <c r="C9" s="34"/>
      <c r="D9" s="34"/>
      <c r="E9" s="299" t="s">
        <v>107</v>
      </c>
      <c r="F9" s="300"/>
      <c r="G9" s="300"/>
      <c r="H9" s="300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0.199999999999999" hidden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hidden="1" customHeight="1" x14ac:dyDescent="0.2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hidden="1" customHeight="1" x14ac:dyDescent="0.2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zakázky'!AN8</f>
        <v>Vyplň údaj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8" hidden="1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hidden="1" customHeight="1" x14ac:dyDescent="0.2">
      <c r="A14" s="34"/>
      <c r="B14" s="39"/>
      <c r="C14" s="34"/>
      <c r="D14" s="106" t="s">
        <v>24</v>
      </c>
      <c r="E14" s="34"/>
      <c r="F14" s="34"/>
      <c r="G14" s="34"/>
      <c r="H14" s="34"/>
      <c r="I14" s="106" t="s">
        <v>25</v>
      </c>
      <c r="J14" s="108" t="str">
        <f>IF('Rekapitulace zakázky'!AN10="","",'Rekapitulace zakázky'!AN10)</f>
        <v>00257770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hidden="1" customHeight="1" x14ac:dyDescent="0.2">
      <c r="A15" s="34"/>
      <c r="B15" s="39"/>
      <c r="C15" s="34"/>
      <c r="D15" s="34"/>
      <c r="E15" s="108" t="str">
        <f>IF('Rekapitulace zakázky'!E11="","",'Rekapitulace zakázky'!E11)</f>
        <v>Město Horní Bříza, Třída 1. Máje 300, Horní Bříza</v>
      </c>
      <c r="F15" s="34"/>
      <c r="G15" s="34"/>
      <c r="H15" s="34"/>
      <c r="I15" s="106" t="s">
        <v>28</v>
      </c>
      <c r="J15" s="108" t="str">
        <f>IF('Rekapitulace zakázky'!AN11="","",'Rekapitulace zakázky'!AN11)</f>
        <v>CZ00257770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" hidden="1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 x14ac:dyDescent="0.2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25</v>
      </c>
      <c r="J17" s="30" t="str">
        <f>'Rekapitulace zakázky'!AN13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 x14ac:dyDescent="0.2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06" t="s">
        <v>28</v>
      </c>
      <c r="J18" s="30" t="str">
        <f>'Rekapitulace zakázky'!AN14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 x14ac:dyDescent="0.2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25</v>
      </c>
      <c r="J20" s="108" t="str">
        <f>IF('Rekapitulace zakázky'!AN16="","",'Rekapitulace zakázky'!AN16)</f>
        <v>01256386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 x14ac:dyDescent="0.2">
      <c r="A21" s="34"/>
      <c r="B21" s="39"/>
      <c r="C21" s="34"/>
      <c r="D21" s="34"/>
      <c r="E21" s="108" t="str">
        <f>IF('Rekapitulace zakázky'!E17="","",'Rekapitulace zakázky'!E17)</f>
        <v>Ing. Jaroslav Suchý</v>
      </c>
      <c r="F21" s="34"/>
      <c r="G21" s="34"/>
      <c r="H21" s="34"/>
      <c r="I21" s="106" t="s">
        <v>28</v>
      </c>
      <c r="J21" s="108" t="str">
        <f>IF('Rekapitulace zakázky'!AN17="","",'Rekapitulace zakázky'!AN17)</f>
        <v/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 x14ac:dyDescent="0.2">
      <c r="A23" s="34"/>
      <c r="B23" s="39"/>
      <c r="C23" s="34"/>
      <c r="D23" s="106" t="s">
        <v>36</v>
      </c>
      <c r="E23" s="34"/>
      <c r="F23" s="34"/>
      <c r="G23" s="34"/>
      <c r="H23" s="34"/>
      <c r="I23" s="106" t="s">
        <v>25</v>
      </c>
      <c r="J23" s="108" t="str">
        <f>IF('Rekapitulace zakázky'!AN19="","",'Rekapitulace zakázky'!AN19)</f>
        <v>01256386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 x14ac:dyDescent="0.2">
      <c r="A24" s="34"/>
      <c r="B24" s="39"/>
      <c r="C24" s="34"/>
      <c r="D24" s="34"/>
      <c r="E24" s="108" t="str">
        <f>IF('Rekapitulace zakázky'!E20="","",'Rekapitulace zakázky'!E20)</f>
        <v>Ing. Jaroslav Suchý</v>
      </c>
      <c r="F24" s="34"/>
      <c r="G24" s="34"/>
      <c r="H24" s="34"/>
      <c r="I24" s="106" t="s">
        <v>28</v>
      </c>
      <c r="J24" s="108" t="str">
        <f>IF('Rekapitulace zakázky'!AN20="","",'Rekapitulace zakázky'!AN20)</f>
        <v/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 x14ac:dyDescent="0.2">
      <c r="A26" s="34"/>
      <c r="B26" s="39"/>
      <c r="C26" s="34"/>
      <c r="D26" s="106" t="s">
        <v>37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 x14ac:dyDescent="0.2">
      <c r="A27" s="110"/>
      <c r="B27" s="111"/>
      <c r="C27" s="110"/>
      <c r="D27" s="110"/>
      <c r="E27" s="303" t="s">
        <v>19</v>
      </c>
      <c r="F27" s="303"/>
      <c r="G27" s="303"/>
      <c r="H27" s="30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 x14ac:dyDescent="0.2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 x14ac:dyDescent="0.2">
      <c r="A30" s="34"/>
      <c r="B30" s="39"/>
      <c r="C30" s="34"/>
      <c r="D30" s="114" t="s">
        <v>39</v>
      </c>
      <c r="E30" s="34"/>
      <c r="F30" s="34"/>
      <c r="G30" s="34"/>
      <c r="H30" s="34"/>
      <c r="I30" s="34"/>
      <c r="J30" s="115">
        <f>ROUND(J107,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 x14ac:dyDescent="0.2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 x14ac:dyDescent="0.2">
      <c r="A32" s="34"/>
      <c r="B32" s="39"/>
      <c r="C32" s="34"/>
      <c r="D32" s="34"/>
      <c r="E32" s="34"/>
      <c r="F32" s="116" t="s">
        <v>41</v>
      </c>
      <c r="G32" s="34"/>
      <c r="H32" s="34"/>
      <c r="I32" s="116" t="s">
        <v>40</v>
      </c>
      <c r="J32" s="116" t="s">
        <v>42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 x14ac:dyDescent="0.2">
      <c r="A33" s="34"/>
      <c r="B33" s="39"/>
      <c r="C33" s="34"/>
      <c r="D33" s="117" t="s">
        <v>43</v>
      </c>
      <c r="E33" s="106" t="s">
        <v>44</v>
      </c>
      <c r="F33" s="118">
        <f>ROUND((SUM(BE107:BE1059)),  2)</f>
        <v>0</v>
      </c>
      <c r="G33" s="34"/>
      <c r="H33" s="34"/>
      <c r="I33" s="119">
        <v>0.21</v>
      </c>
      <c r="J33" s="118">
        <f>ROUND(((SUM(BE107:BE1059))*I33),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 x14ac:dyDescent="0.2">
      <c r="A34" s="34"/>
      <c r="B34" s="39"/>
      <c r="C34" s="34"/>
      <c r="D34" s="34"/>
      <c r="E34" s="106" t="s">
        <v>45</v>
      </c>
      <c r="F34" s="118">
        <f>ROUND((SUM(BF107:BF1059)),  2)</f>
        <v>0</v>
      </c>
      <c r="G34" s="34"/>
      <c r="H34" s="34"/>
      <c r="I34" s="119">
        <v>0.15</v>
      </c>
      <c r="J34" s="118">
        <f>ROUND(((SUM(BF107:BF1059))*I34),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 x14ac:dyDescent="0.2">
      <c r="A35" s="34"/>
      <c r="B35" s="39"/>
      <c r="C35" s="34"/>
      <c r="D35" s="34"/>
      <c r="E35" s="106" t="s">
        <v>46</v>
      </c>
      <c r="F35" s="118">
        <f>ROUND((SUM(BG107:BG1059)),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 x14ac:dyDescent="0.2">
      <c r="A36" s="34"/>
      <c r="B36" s="39"/>
      <c r="C36" s="34"/>
      <c r="D36" s="34"/>
      <c r="E36" s="106" t="s">
        <v>47</v>
      </c>
      <c r="F36" s="118">
        <f>ROUND((SUM(BH107:BH1059)),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9"/>
      <c r="C37" s="34"/>
      <c r="D37" s="34"/>
      <c r="E37" s="106" t="s">
        <v>48</v>
      </c>
      <c r="F37" s="118">
        <f>ROUND((SUM(BI107:BI1059)),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 x14ac:dyDescent="0.2">
      <c r="A39" s="34"/>
      <c r="B39" s="39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 x14ac:dyDescent="0.2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hidden="1" customHeight="1" x14ac:dyDescent="0.2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hidden="1" customHeight="1" x14ac:dyDescent="0.2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304" t="str">
        <f>E7</f>
        <v>KD Klub Horní Bříza – elektroinstalace a stavební obnova</v>
      </c>
      <c r="F48" s="305"/>
      <c r="G48" s="305"/>
      <c r="H48" s="305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57" t="str">
        <f>E9</f>
        <v>SO 01 - Architektonicko - stavební řešení + ZTI</v>
      </c>
      <c r="F50" s="306"/>
      <c r="G50" s="306"/>
      <c r="H50" s="306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>Horní Bříza č.p. 365</v>
      </c>
      <c r="G52" s="36"/>
      <c r="H52" s="36"/>
      <c r="I52" s="29" t="s">
        <v>23</v>
      </c>
      <c r="J52" s="59" t="str">
        <f>IF(J12="","",J12)</f>
        <v>Vyplň údaj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hidden="1" customHeight="1" x14ac:dyDescent="0.2">
      <c r="A54" s="34"/>
      <c r="B54" s="35"/>
      <c r="C54" s="29" t="s">
        <v>24</v>
      </c>
      <c r="D54" s="36"/>
      <c r="E54" s="36"/>
      <c r="F54" s="27" t="str">
        <f>E15</f>
        <v>Město Horní Bříza, Třída 1. Máje 300, Horní Bříza</v>
      </c>
      <c r="G54" s="36"/>
      <c r="H54" s="36"/>
      <c r="I54" s="29" t="s">
        <v>32</v>
      </c>
      <c r="J54" s="32" t="str">
        <f>E21</f>
        <v>Ing. Jaroslav Suchý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hidden="1" customHeight="1" x14ac:dyDescent="0.2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Ing. Jaroslav Suchý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1" t="s">
        <v>109</v>
      </c>
      <c r="D57" s="132"/>
      <c r="E57" s="132"/>
      <c r="F57" s="132"/>
      <c r="G57" s="132"/>
      <c r="H57" s="132"/>
      <c r="I57" s="132"/>
      <c r="J57" s="133" t="s">
        <v>110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hidden="1" customHeight="1" x14ac:dyDescent="0.2">
      <c r="A59" s="34"/>
      <c r="B59" s="35"/>
      <c r="C59" s="134" t="s">
        <v>71</v>
      </c>
      <c r="D59" s="36"/>
      <c r="E59" s="36"/>
      <c r="F59" s="36"/>
      <c r="G59" s="36"/>
      <c r="H59" s="36"/>
      <c r="I59" s="36"/>
      <c r="J59" s="77">
        <f>J107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" hidden="1" customHeight="1" x14ac:dyDescent="0.2">
      <c r="B60" s="135"/>
      <c r="C60" s="136"/>
      <c r="D60" s="137" t="s">
        <v>112</v>
      </c>
      <c r="E60" s="138"/>
      <c r="F60" s="138"/>
      <c r="G60" s="138"/>
      <c r="H60" s="138"/>
      <c r="I60" s="138"/>
      <c r="J60" s="139">
        <f>J108</f>
        <v>0</v>
      </c>
      <c r="K60" s="136"/>
      <c r="L60" s="140"/>
    </row>
    <row r="61" spans="1:47" s="10" customFormat="1" ht="19.95" hidden="1" customHeight="1" x14ac:dyDescent="0.2">
      <c r="B61" s="141"/>
      <c r="C61" s="142"/>
      <c r="D61" s="143" t="s">
        <v>113</v>
      </c>
      <c r="E61" s="144"/>
      <c r="F61" s="144"/>
      <c r="G61" s="144"/>
      <c r="H61" s="144"/>
      <c r="I61" s="144"/>
      <c r="J61" s="145">
        <f>J109</f>
        <v>0</v>
      </c>
      <c r="K61" s="142"/>
      <c r="L61" s="146"/>
    </row>
    <row r="62" spans="1:47" s="10" customFormat="1" ht="19.95" hidden="1" customHeight="1" x14ac:dyDescent="0.2">
      <c r="B62" s="141"/>
      <c r="C62" s="142"/>
      <c r="D62" s="143" t="s">
        <v>114</v>
      </c>
      <c r="E62" s="144"/>
      <c r="F62" s="144"/>
      <c r="G62" s="144"/>
      <c r="H62" s="144"/>
      <c r="I62" s="144"/>
      <c r="J62" s="145">
        <f>J167</f>
        <v>0</v>
      </c>
      <c r="K62" s="142"/>
      <c r="L62" s="146"/>
    </row>
    <row r="63" spans="1:47" s="10" customFormat="1" ht="19.95" hidden="1" customHeight="1" x14ac:dyDescent="0.2">
      <c r="B63" s="141"/>
      <c r="C63" s="142"/>
      <c r="D63" s="143" t="s">
        <v>115</v>
      </c>
      <c r="E63" s="144"/>
      <c r="F63" s="144"/>
      <c r="G63" s="144"/>
      <c r="H63" s="144"/>
      <c r="I63" s="144"/>
      <c r="J63" s="145">
        <f>J221</f>
        <v>0</v>
      </c>
      <c r="K63" s="142"/>
      <c r="L63" s="146"/>
    </row>
    <row r="64" spans="1:47" s="10" customFormat="1" ht="19.95" hidden="1" customHeight="1" x14ac:dyDescent="0.2">
      <c r="B64" s="141"/>
      <c r="C64" s="142"/>
      <c r="D64" s="143" t="s">
        <v>116</v>
      </c>
      <c r="E64" s="144"/>
      <c r="F64" s="144"/>
      <c r="G64" s="144"/>
      <c r="H64" s="144"/>
      <c r="I64" s="144"/>
      <c r="J64" s="145">
        <f>J313</f>
        <v>0</v>
      </c>
      <c r="K64" s="142"/>
      <c r="L64" s="146"/>
    </row>
    <row r="65" spans="2:12" s="10" customFormat="1" ht="19.95" hidden="1" customHeight="1" x14ac:dyDescent="0.2">
      <c r="B65" s="141"/>
      <c r="C65" s="142"/>
      <c r="D65" s="143" t="s">
        <v>117</v>
      </c>
      <c r="E65" s="144"/>
      <c r="F65" s="144"/>
      <c r="G65" s="144"/>
      <c r="H65" s="144"/>
      <c r="I65" s="144"/>
      <c r="J65" s="145">
        <f>J330</f>
        <v>0</v>
      </c>
      <c r="K65" s="142"/>
      <c r="L65" s="146"/>
    </row>
    <row r="66" spans="2:12" s="9" customFormat="1" ht="24.9" hidden="1" customHeight="1" x14ac:dyDescent="0.2">
      <c r="B66" s="135"/>
      <c r="C66" s="136"/>
      <c r="D66" s="137" t="s">
        <v>118</v>
      </c>
      <c r="E66" s="138"/>
      <c r="F66" s="138"/>
      <c r="G66" s="138"/>
      <c r="H66" s="138"/>
      <c r="I66" s="138"/>
      <c r="J66" s="139">
        <f>J333</f>
        <v>0</v>
      </c>
      <c r="K66" s="136"/>
      <c r="L66" s="140"/>
    </row>
    <row r="67" spans="2:12" s="10" customFormat="1" ht="19.95" hidden="1" customHeight="1" x14ac:dyDescent="0.2">
      <c r="B67" s="141"/>
      <c r="C67" s="142"/>
      <c r="D67" s="143" t="s">
        <v>119</v>
      </c>
      <c r="E67" s="144"/>
      <c r="F67" s="144"/>
      <c r="G67" s="144"/>
      <c r="H67" s="144"/>
      <c r="I67" s="144"/>
      <c r="J67" s="145">
        <f>J334</f>
        <v>0</v>
      </c>
      <c r="K67" s="142"/>
      <c r="L67" s="146"/>
    </row>
    <row r="68" spans="2:12" s="10" customFormat="1" ht="19.95" hidden="1" customHeight="1" x14ac:dyDescent="0.2">
      <c r="B68" s="141"/>
      <c r="C68" s="142"/>
      <c r="D68" s="143" t="s">
        <v>120</v>
      </c>
      <c r="E68" s="144"/>
      <c r="F68" s="144"/>
      <c r="G68" s="144"/>
      <c r="H68" s="144"/>
      <c r="I68" s="144"/>
      <c r="J68" s="145">
        <f>J346</f>
        <v>0</v>
      </c>
      <c r="K68" s="142"/>
      <c r="L68" s="146"/>
    </row>
    <row r="69" spans="2:12" s="10" customFormat="1" ht="19.95" hidden="1" customHeight="1" x14ac:dyDescent="0.2">
      <c r="B69" s="141"/>
      <c r="C69" s="142"/>
      <c r="D69" s="143" t="s">
        <v>121</v>
      </c>
      <c r="E69" s="144"/>
      <c r="F69" s="144"/>
      <c r="G69" s="144"/>
      <c r="H69" s="144"/>
      <c r="I69" s="144"/>
      <c r="J69" s="145">
        <f>J385</f>
        <v>0</v>
      </c>
      <c r="K69" s="142"/>
      <c r="L69" s="146"/>
    </row>
    <row r="70" spans="2:12" s="10" customFormat="1" ht="19.95" hidden="1" customHeight="1" x14ac:dyDescent="0.2">
      <c r="B70" s="141"/>
      <c r="C70" s="142"/>
      <c r="D70" s="143" t="s">
        <v>122</v>
      </c>
      <c r="E70" s="144"/>
      <c r="F70" s="144"/>
      <c r="G70" s="144"/>
      <c r="H70" s="144"/>
      <c r="I70" s="144"/>
      <c r="J70" s="145">
        <f>J410</f>
        <v>0</v>
      </c>
      <c r="K70" s="142"/>
      <c r="L70" s="146"/>
    </row>
    <row r="71" spans="2:12" s="10" customFormat="1" ht="19.95" hidden="1" customHeight="1" x14ac:dyDescent="0.2">
      <c r="B71" s="141"/>
      <c r="C71" s="142"/>
      <c r="D71" s="143" t="s">
        <v>123</v>
      </c>
      <c r="E71" s="144"/>
      <c r="F71" s="144"/>
      <c r="G71" s="144"/>
      <c r="H71" s="144"/>
      <c r="I71" s="144"/>
      <c r="J71" s="145">
        <f>J447</f>
        <v>0</v>
      </c>
      <c r="K71" s="142"/>
      <c r="L71" s="146"/>
    </row>
    <row r="72" spans="2:12" s="10" customFormat="1" ht="19.95" hidden="1" customHeight="1" x14ac:dyDescent="0.2">
      <c r="B72" s="141"/>
      <c r="C72" s="142"/>
      <c r="D72" s="143" t="s">
        <v>124</v>
      </c>
      <c r="E72" s="144"/>
      <c r="F72" s="144"/>
      <c r="G72" s="144"/>
      <c r="H72" s="144"/>
      <c r="I72" s="144"/>
      <c r="J72" s="145">
        <f>J454</f>
        <v>0</v>
      </c>
      <c r="K72" s="142"/>
      <c r="L72" s="146"/>
    </row>
    <row r="73" spans="2:12" s="10" customFormat="1" ht="19.95" hidden="1" customHeight="1" x14ac:dyDescent="0.2">
      <c r="B73" s="141"/>
      <c r="C73" s="142"/>
      <c r="D73" s="143" t="s">
        <v>125</v>
      </c>
      <c r="E73" s="144"/>
      <c r="F73" s="144"/>
      <c r="G73" s="144"/>
      <c r="H73" s="144"/>
      <c r="I73" s="144"/>
      <c r="J73" s="145">
        <f>J463</f>
        <v>0</v>
      </c>
      <c r="K73" s="142"/>
      <c r="L73" s="146"/>
    </row>
    <row r="74" spans="2:12" s="10" customFormat="1" ht="19.95" hidden="1" customHeight="1" x14ac:dyDescent="0.2">
      <c r="B74" s="141"/>
      <c r="C74" s="142"/>
      <c r="D74" s="143" t="s">
        <v>126</v>
      </c>
      <c r="E74" s="144"/>
      <c r="F74" s="144"/>
      <c r="G74" s="144"/>
      <c r="H74" s="144"/>
      <c r="I74" s="144"/>
      <c r="J74" s="145">
        <f>J476</f>
        <v>0</v>
      </c>
      <c r="K74" s="142"/>
      <c r="L74" s="146"/>
    </row>
    <row r="75" spans="2:12" s="10" customFormat="1" ht="19.95" hidden="1" customHeight="1" x14ac:dyDescent="0.2">
      <c r="B75" s="141"/>
      <c r="C75" s="142"/>
      <c r="D75" s="143" t="s">
        <v>127</v>
      </c>
      <c r="E75" s="144"/>
      <c r="F75" s="144"/>
      <c r="G75" s="144"/>
      <c r="H75" s="144"/>
      <c r="I75" s="144"/>
      <c r="J75" s="145">
        <f>J502</f>
        <v>0</v>
      </c>
      <c r="K75" s="142"/>
      <c r="L75" s="146"/>
    </row>
    <row r="76" spans="2:12" s="10" customFormat="1" ht="19.95" hidden="1" customHeight="1" x14ac:dyDescent="0.2">
      <c r="B76" s="141"/>
      <c r="C76" s="142"/>
      <c r="D76" s="143" t="s">
        <v>128</v>
      </c>
      <c r="E76" s="144"/>
      <c r="F76" s="144"/>
      <c r="G76" s="144"/>
      <c r="H76" s="144"/>
      <c r="I76" s="144"/>
      <c r="J76" s="145">
        <f>J510</f>
        <v>0</v>
      </c>
      <c r="K76" s="142"/>
      <c r="L76" s="146"/>
    </row>
    <row r="77" spans="2:12" s="10" customFormat="1" ht="19.95" hidden="1" customHeight="1" x14ac:dyDescent="0.2">
      <c r="B77" s="141"/>
      <c r="C77" s="142"/>
      <c r="D77" s="143" t="s">
        <v>129</v>
      </c>
      <c r="E77" s="144"/>
      <c r="F77" s="144"/>
      <c r="G77" s="144"/>
      <c r="H77" s="144"/>
      <c r="I77" s="144"/>
      <c r="J77" s="145">
        <f>J525</f>
        <v>0</v>
      </c>
      <c r="K77" s="142"/>
      <c r="L77" s="146"/>
    </row>
    <row r="78" spans="2:12" s="10" customFormat="1" ht="19.95" hidden="1" customHeight="1" x14ac:dyDescent="0.2">
      <c r="B78" s="141"/>
      <c r="C78" s="142"/>
      <c r="D78" s="143" t="s">
        <v>130</v>
      </c>
      <c r="E78" s="144"/>
      <c r="F78" s="144"/>
      <c r="G78" s="144"/>
      <c r="H78" s="144"/>
      <c r="I78" s="144"/>
      <c r="J78" s="145">
        <f>J579</f>
        <v>0</v>
      </c>
      <c r="K78" s="142"/>
      <c r="L78" s="146"/>
    </row>
    <row r="79" spans="2:12" s="10" customFormat="1" ht="19.95" hidden="1" customHeight="1" x14ac:dyDescent="0.2">
      <c r="B79" s="141"/>
      <c r="C79" s="142"/>
      <c r="D79" s="143" t="s">
        <v>131</v>
      </c>
      <c r="E79" s="144"/>
      <c r="F79" s="144"/>
      <c r="G79" s="144"/>
      <c r="H79" s="144"/>
      <c r="I79" s="144"/>
      <c r="J79" s="145">
        <f>J675</f>
        <v>0</v>
      </c>
      <c r="K79" s="142"/>
      <c r="L79" s="146"/>
    </row>
    <row r="80" spans="2:12" s="10" customFormat="1" ht="19.95" hidden="1" customHeight="1" x14ac:dyDescent="0.2">
      <c r="B80" s="141"/>
      <c r="C80" s="142"/>
      <c r="D80" s="143" t="s">
        <v>132</v>
      </c>
      <c r="E80" s="144"/>
      <c r="F80" s="144"/>
      <c r="G80" s="144"/>
      <c r="H80" s="144"/>
      <c r="I80" s="144"/>
      <c r="J80" s="145">
        <f>J713</f>
        <v>0</v>
      </c>
      <c r="K80" s="142"/>
      <c r="L80" s="146"/>
    </row>
    <row r="81" spans="1:31" s="10" customFormat="1" ht="19.95" hidden="1" customHeight="1" x14ac:dyDescent="0.2">
      <c r="B81" s="141"/>
      <c r="C81" s="142"/>
      <c r="D81" s="143" t="s">
        <v>133</v>
      </c>
      <c r="E81" s="144"/>
      <c r="F81" s="144"/>
      <c r="G81" s="144"/>
      <c r="H81" s="144"/>
      <c r="I81" s="144"/>
      <c r="J81" s="145">
        <f>J777</f>
        <v>0</v>
      </c>
      <c r="K81" s="142"/>
      <c r="L81" s="146"/>
    </row>
    <row r="82" spans="1:31" s="10" customFormat="1" ht="19.95" hidden="1" customHeight="1" x14ac:dyDescent="0.2">
      <c r="B82" s="141"/>
      <c r="C82" s="142"/>
      <c r="D82" s="143" t="s">
        <v>134</v>
      </c>
      <c r="E82" s="144"/>
      <c r="F82" s="144"/>
      <c r="G82" s="144"/>
      <c r="H82" s="144"/>
      <c r="I82" s="144"/>
      <c r="J82" s="145">
        <f>J818</f>
        <v>0</v>
      </c>
      <c r="K82" s="142"/>
      <c r="L82" s="146"/>
    </row>
    <row r="83" spans="1:31" s="10" customFormat="1" ht="19.95" hidden="1" customHeight="1" x14ac:dyDescent="0.2">
      <c r="B83" s="141"/>
      <c r="C83" s="142"/>
      <c r="D83" s="143" t="s">
        <v>135</v>
      </c>
      <c r="E83" s="144"/>
      <c r="F83" s="144"/>
      <c r="G83" s="144"/>
      <c r="H83" s="144"/>
      <c r="I83" s="144"/>
      <c r="J83" s="145">
        <f>J871</f>
        <v>0</v>
      </c>
      <c r="K83" s="142"/>
      <c r="L83" s="146"/>
    </row>
    <row r="84" spans="1:31" s="10" customFormat="1" ht="19.95" hidden="1" customHeight="1" x14ac:dyDescent="0.2">
      <c r="B84" s="141"/>
      <c r="C84" s="142"/>
      <c r="D84" s="143" t="s">
        <v>136</v>
      </c>
      <c r="E84" s="144"/>
      <c r="F84" s="144"/>
      <c r="G84" s="144"/>
      <c r="H84" s="144"/>
      <c r="I84" s="144"/>
      <c r="J84" s="145">
        <f>J909</f>
        <v>0</v>
      </c>
      <c r="K84" s="142"/>
      <c r="L84" s="146"/>
    </row>
    <row r="85" spans="1:31" s="10" customFormat="1" ht="19.95" hidden="1" customHeight="1" x14ac:dyDescent="0.2">
      <c r="B85" s="141"/>
      <c r="C85" s="142"/>
      <c r="D85" s="143" t="s">
        <v>137</v>
      </c>
      <c r="E85" s="144"/>
      <c r="F85" s="144"/>
      <c r="G85" s="144"/>
      <c r="H85" s="144"/>
      <c r="I85" s="144"/>
      <c r="J85" s="145">
        <f>J962</f>
        <v>0</v>
      </c>
      <c r="K85" s="142"/>
      <c r="L85" s="146"/>
    </row>
    <row r="86" spans="1:31" s="10" customFormat="1" ht="19.95" hidden="1" customHeight="1" x14ac:dyDescent="0.2">
      <c r="B86" s="141"/>
      <c r="C86" s="142"/>
      <c r="D86" s="143" t="s">
        <v>138</v>
      </c>
      <c r="E86" s="144"/>
      <c r="F86" s="144"/>
      <c r="G86" s="144"/>
      <c r="H86" s="144"/>
      <c r="I86" s="144"/>
      <c r="J86" s="145">
        <f>J1012</f>
        <v>0</v>
      </c>
      <c r="K86" s="142"/>
      <c r="L86" s="146"/>
    </row>
    <row r="87" spans="1:31" s="9" customFormat="1" ht="24.9" hidden="1" customHeight="1" x14ac:dyDescent="0.2">
      <c r="B87" s="135"/>
      <c r="C87" s="136"/>
      <c r="D87" s="137" t="s">
        <v>139</v>
      </c>
      <c r="E87" s="138"/>
      <c r="F87" s="138"/>
      <c r="G87" s="138"/>
      <c r="H87" s="138"/>
      <c r="I87" s="138"/>
      <c r="J87" s="139">
        <f>J1044</f>
        <v>0</v>
      </c>
      <c r="K87" s="136"/>
      <c r="L87" s="140"/>
    </row>
    <row r="88" spans="1:31" s="2" customFormat="1" ht="21.75" hidden="1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" hidden="1" customHeight="1" x14ac:dyDescent="0.2">
      <c r="A89" s="34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10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ht="10.199999999999999" hidden="1" x14ac:dyDescent="0.2"/>
    <row r="91" spans="1:31" ht="10.199999999999999" hidden="1" x14ac:dyDescent="0.2"/>
    <row r="92" spans="1:31" ht="10.199999999999999" hidden="1" x14ac:dyDescent="0.2"/>
    <row r="93" spans="1:31" s="2" customFormat="1" ht="6.9" customHeight="1" x14ac:dyDescent="0.2">
      <c r="A93" s="34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10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4.9" customHeight="1" x14ac:dyDescent="0.2">
      <c r="A94" s="34"/>
      <c r="B94" s="35"/>
      <c r="C94" s="23" t="s">
        <v>140</v>
      </c>
      <c r="D94" s="36"/>
      <c r="E94" s="36"/>
      <c r="F94" s="36"/>
      <c r="G94" s="36"/>
      <c r="H94" s="36"/>
      <c r="I94" s="36"/>
      <c r="J94" s="36"/>
      <c r="K94" s="36"/>
      <c r="L94" s="10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0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 x14ac:dyDescent="0.2">
      <c r="A96" s="34"/>
      <c r="B96" s="35"/>
      <c r="C96" s="29" t="s">
        <v>16</v>
      </c>
      <c r="D96" s="36"/>
      <c r="E96" s="36"/>
      <c r="F96" s="36"/>
      <c r="G96" s="36"/>
      <c r="H96" s="36"/>
      <c r="I96" s="36"/>
      <c r="J96" s="36"/>
      <c r="K96" s="36"/>
      <c r="L96" s="10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6.5" customHeight="1" x14ac:dyDescent="0.2">
      <c r="A97" s="34"/>
      <c r="B97" s="35"/>
      <c r="C97" s="36"/>
      <c r="D97" s="36"/>
      <c r="E97" s="304" t="str">
        <f>E7</f>
        <v>KD Klub Horní Bříza – elektroinstalace a stavební obnova</v>
      </c>
      <c r="F97" s="305"/>
      <c r="G97" s="305"/>
      <c r="H97" s="305"/>
      <c r="I97" s="36"/>
      <c r="J97" s="36"/>
      <c r="K97" s="36"/>
      <c r="L97" s="107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2" customHeight="1" x14ac:dyDescent="0.2">
      <c r="A98" s="34"/>
      <c r="B98" s="35"/>
      <c r="C98" s="29" t="s">
        <v>106</v>
      </c>
      <c r="D98" s="36"/>
      <c r="E98" s="36"/>
      <c r="F98" s="36"/>
      <c r="G98" s="36"/>
      <c r="H98" s="36"/>
      <c r="I98" s="36"/>
      <c r="J98" s="36"/>
      <c r="K98" s="36"/>
      <c r="L98" s="107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6.5" customHeight="1" x14ac:dyDescent="0.2">
      <c r="A99" s="34"/>
      <c r="B99" s="35"/>
      <c r="C99" s="36"/>
      <c r="D99" s="36"/>
      <c r="E99" s="257" t="str">
        <f>E9</f>
        <v>SO 01 - Architektonicko - stavební řešení + ZTI</v>
      </c>
      <c r="F99" s="306"/>
      <c r="G99" s="306"/>
      <c r="H99" s="306"/>
      <c r="I99" s="36"/>
      <c r="J99" s="36"/>
      <c r="K99" s="36"/>
      <c r="L99" s="107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07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2" customHeight="1" x14ac:dyDescent="0.2">
      <c r="A101" s="34"/>
      <c r="B101" s="35"/>
      <c r="C101" s="29" t="s">
        <v>21</v>
      </c>
      <c r="D101" s="36"/>
      <c r="E101" s="36"/>
      <c r="F101" s="27" t="str">
        <f>F12</f>
        <v>Horní Bříza č.p. 365</v>
      </c>
      <c r="G101" s="36"/>
      <c r="H101" s="36"/>
      <c r="I101" s="29" t="s">
        <v>23</v>
      </c>
      <c r="J101" s="59" t="str">
        <f>IF(J12="","",J12)</f>
        <v>Vyplň údaj</v>
      </c>
      <c r="K101" s="36"/>
      <c r="L101" s="107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107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5.15" customHeight="1" x14ac:dyDescent="0.2">
      <c r="A103" s="34"/>
      <c r="B103" s="35"/>
      <c r="C103" s="29" t="s">
        <v>24</v>
      </c>
      <c r="D103" s="36"/>
      <c r="E103" s="36"/>
      <c r="F103" s="27" t="str">
        <f>E15</f>
        <v>Město Horní Bříza, Třída 1. Máje 300, Horní Bříza</v>
      </c>
      <c r="G103" s="36"/>
      <c r="H103" s="36"/>
      <c r="I103" s="29" t="s">
        <v>32</v>
      </c>
      <c r="J103" s="32" t="str">
        <f>E21</f>
        <v>Ing. Jaroslav Suchý</v>
      </c>
      <c r="K103" s="36"/>
      <c r="L103" s="107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5.15" customHeight="1" x14ac:dyDescent="0.2">
      <c r="A104" s="34"/>
      <c r="B104" s="35"/>
      <c r="C104" s="29" t="s">
        <v>30</v>
      </c>
      <c r="D104" s="36"/>
      <c r="E104" s="36"/>
      <c r="F104" s="27" t="str">
        <f>IF(E18="","",E18)</f>
        <v>Vyplň údaj</v>
      </c>
      <c r="G104" s="36"/>
      <c r="H104" s="36"/>
      <c r="I104" s="29" t="s">
        <v>36</v>
      </c>
      <c r="J104" s="32" t="str">
        <f>E24</f>
        <v>Ing. Jaroslav Suchý</v>
      </c>
      <c r="K104" s="36"/>
      <c r="L104" s="107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0.35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07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11" customFormat="1" ht="29.25" customHeight="1" x14ac:dyDescent="0.2">
      <c r="A106" s="147"/>
      <c r="B106" s="148"/>
      <c r="C106" s="149" t="s">
        <v>141</v>
      </c>
      <c r="D106" s="150" t="s">
        <v>58</v>
      </c>
      <c r="E106" s="150" t="s">
        <v>54</v>
      </c>
      <c r="F106" s="150" t="s">
        <v>55</v>
      </c>
      <c r="G106" s="150" t="s">
        <v>142</v>
      </c>
      <c r="H106" s="150" t="s">
        <v>143</v>
      </c>
      <c r="I106" s="150" t="s">
        <v>144</v>
      </c>
      <c r="J106" s="150" t="s">
        <v>110</v>
      </c>
      <c r="K106" s="151" t="s">
        <v>145</v>
      </c>
      <c r="L106" s="152"/>
      <c r="M106" s="68" t="s">
        <v>19</v>
      </c>
      <c r="N106" s="69" t="s">
        <v>43</v>
      </c>
      <c r="O106" s="69" t="s">
        <v>146</v>
      </c>
      <c r="P106" s="69" t="s">
        <v>147</v>
      </c>
      <c r="Q106" s="69" t="s">
        <v>148</v>
      </c>
      <c r="R106" s="69" t="s">
        <v>149</v>
      </c>
      <c r="S106" s="69" t="s">
        <v>150</v>
      </c>
      <c r="T106" s="70" t="s">
        <v>151</v>
      </c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</row>
    <row r="107" spans="1:65" s="2" customFormat="1" ht="22.8" customHeight="1" x14ac:dyDescent="0.3">
      <c r="A107" s="34"/>
      <c r="B107" s="35"/>
      <c r="C107" s="75" t="s">
        <v>152</v>
      </c>
      <c r="D107" s="36"/>
      <c r="E107" s="36"/>
      <c r="F107" s="36"/>
      <c r="G107" s="36"/>
      <c r="H107" s="36"/>
      <c r="I107" s="36"/>
      <c r="J107" s="153">
        <f>BK107</f>
        <v>0</v>
      </c>
      <c r="K107" s="36"/>
      <c r="L107" s="39"/>
      <c r="M107" s="71"/>
      <c r="N107" s="154"/>
      <c r="O107" s="72"/>
      <c r="P107" s="155">
        <f>P108+P333+P1044</f>
        <v>0</v>
      </c>
      <c r="Q107" s="72"/>
      <c r="R107" s="155">
        <f>R108+R333+R1044</f>
        <v>129.23758878999999</v>
      </c>
      <c r="S107" s="72"/>
      <c r="T107" s="156">
        <f>T108+T333+T1044</f>
        <v>174.18577891000001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72</v>
      </c>
      <c r="AU107" s="17" t="s">
        <v>111</v>
      </c>
      <c r="BK107" s="157">
        <f>BK108+BK333+BK1044</f>
        <v>0</v>
      </c>
    </row>
    <row r="108" spans="1:65" s="12" customFormat="1" ht="25.95" customHeight="1" x14ac:dyDescent="0.25">
      <c r="B108" s="158"/>
      <c r="C108" s="159"/>
      <c r="D108" s="160" t="s">
        <v>72</v>
      </c>
      <c r="E108" s="161" t="s">
        <v>153</v>
      </c>
      <c r="F108" s="161" t="s">
        <v>154</v>
      </c>
      <c r="G108" s="159"/>
      <c r="H108" s="159"/>
      <c r="I108" s="162"/>
      <c r="J108" s="163">
        <f>BK108</f>
        <v>0</v>
      </c>
      <c r="K108" s="159"/>
      <c r="L108" s="164"/>
      <c r="M108" s="165"/>
      <c r="N108" s="166"/>
      <c r="O108" s="166"/>
      <c r="P108" s="167">
        <f>P109+P167+P221+P313+P330</f>
        <v>0</v>
      </c>
      <c r="Q108" s="166"/>
      <c r="R108" s="167">
        <f>R109+R167+R221+R313+R330</f>
        <v>59.870620000000002</v>
      </c>
      <c r="S108" s="166"/>
      <c r="T108" s="168">
        <f>T109+T167+T221+T313+T330</f>
        <v>94.415113999999988</v>
      </c>
      <c r="AR108" s="169" t="s">
        <v>81</v>
      </c>
      <c r="AT108" s="170" t="s">
        <v>72</v>
      </c>
      <c r="AU108" s="170" t="s">
        <v>73</v>
      </c>
      <c r="AY108" s="169" t="s">
        <v>155</v>
      </c>
      <c r="BK108" s="171">
        <f>BK109+BK167+BK221+BK313+BK330</f>
        <v>0</v>
      </c>
    </row>
    <row r="109" spans="1:65" s="12" customFormat="1" ht="22.8" customHeight="1" x14ac:dyDescent="0.25">
      <c r="B109" s="158"/>
      <c r="C109" s="159"/>
      <c r="D109" s="160" t="s">
        <v>72</v>
      </c>
      <c r="E109" s="172" t="s">
        <v>100</v>
      </c>
      <c r="F109" s="172" t="s">
        <v>156</v>
      </c>
      <c r="G109" s="159"/>
      <c r="H109" s="159"/>
      <c r="I109" s="162"/>
      <c r="J109" s="173">
        <f>BK109</f>
        <v>0</v>
      </c>
      <c r="K109" s="159"/>
      <c r="L109" s="164"/>
      <c r="M109" s="165"/>
      <c r="N109" s="166"/>
      <c r="O109" s="166"/>
      <c r="P109" s="167">
        <f>SUM(P110:P166)</f>
        <v>0</v>
      </c>
      <c r="Q109" s="166"/>
      <c r="R109" s="167">
        <f>SUM(R110:R166)</f>
        <v>33.373237520000004</v>
      </c>
      <c r="S109" s="166"/>
      <c r="T109" s="168">
        <f>SUM(T110:T166)</f>
        <v>0</v>
      </c>
      <c r="AR109" s="169" t="s">
        <v>81</v>
      </c>
      <c r="AT109" s="170" t="s">
        <v>72</v>
      </c>
      <c r="AU109" s="170" t="s">
        <v>81</v>
      </c>
      <c r="AY109" s="169" t="s">
        <v>155</v>
      </c>
      <c r="BK109" s="171">
        <f>SUM(BK110:BK166)</f>
        <v>0</v>
      </c>
    </row>
    <row r="110" spans="1:65" s="2" customFormat="1" ht="24.15" customHeight="1" x14ac:dyDescent="0.2">
      <c r="A110" s="34"/>
      <c r="B110" s="35"/>
      <c r="C110" s="174" t="s">
        <v>81</v>
      </c>
      <c r="D110" s="174" t="s">
        <v>157</v>
      </c>
      <c r="E110" s="175" t="s">
        <v>158</v>
      </c>
      <c r="F110" s="176" t="s">
        <v>159</v>
      </c>
      <c r="G110" s="177" t="s">
        <v>103</v>
      </c>
      <c r="H110" s="178">
        <v>4.99</v>
      </c>
      <c r="I110" s="179"/>
      <c r="J110" s="180">
        <f>ROUND(I110*H110,2)</f>
        <v>0</v>
      </c>
      <c r="K110" s="176" t="s">
        <v>160</v>
      </c>
      <c r="L110" s="39"/>
      <c r="M110" s="181" t="s">
        <v>19</v>
      </c>
      <c r="N110" s="182" t="s">
        <v>44</v>
      </c>
      <c r="O110" s="64"/>
      <c r="P110" s="183">
        <f>O110*H110</f>
        <v>0</v>
      </c>
      <c r="Q110" s="183">
        <v>0.17351</v>
      </c>
      <c r="R110" s="183">
        <f>Q110*H110</f>
        <v>0.86581490000000005</v>
      </c>
      <c r="S110" s="183">
        <v>0</v>
      </c>
      <c r="T110" s="184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5" t="s">
        <v>161</v>
      </c>
      <c r="AT110" s="185" t="s">
        <v>157</v>
      </c>
      <c r="AU110" s="185" t="s">
        <v>83</v>
      </c>
      <c r="AY110" s="17" t="s">
        <v>155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7" t="s">
        <v>81</v>
      </c>
      <c r="BK110" s="186">
        <f>ROUND(I110*H110,2)</f>
        <v>0</v>
      </c>
      <c r="BL110" s="17" t="s">
        <v>161</v>
      </c>
      <c r="BM110" s="185" t="s">
        <v>162</v>
      </c>
    </row>
    <row r="111" spans="1:65" s="2" customFormat="1" ht="10.199999999999999" x14ac:dyDescent="0.2">
      <c r="A111" s="34"/>
      <c r="B111" s="35"/>
      <c r="C111" s="36"/>
      <c r="D111" s="187" t="s">
        <v>163</v>
      </c>
      <c r="E111" s="36"/>
      <c r="F111" s="188" t="s">
        <v>164</v>
      </c>
      <c r="G111" s="36"/>
      <c r="H111" s="36"/>
      <c r="I111" s="189"/>
      <c r="J111" s="36"/>
      <c r="K111" s="36"/>
      <c r="L111" s="39"/>
      <c r="M111" s="190"/>
      <c r="N111" s="191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163</v>
      </c>
      <c r="AU111" s="17" t="s">
        <v>83</v>
      </c>
    </row>
    <row r="112" spans="1:65" s="13" customFormat="1" ht="10.199999999999999" x14ac:dyDescent="0.2">
      <c r="B112" s="192"/>
      <c r="C112" s="193"/>
      <c r="D112" s="194" t="s">
        <v>165</v>
      </c>
      <c r="E112" s="195" t="s">
        <v>19</v>
      </c>
      <c r="F112" s="196" t="s">
        <v>166</v>
      </c>
      <c r="G112" s="193"/>
      <c r="H112" s="197">
        <v>1.84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165</v>
      </c>
      <c r="AU112" s="203" t="s">
        <v>83</v>
      </c>
      <c r="AV112" s="13" t="s">
        <v>83</v>
      </c>
      <c r="AW112" s="13" t="s">
        <v>35</v>
      </c>
      <c r="AX112" s="13" t="s">
        <v>73</v>
      </c>
      <c r="AY112" s="203" t="s">
        <v>155</v>
      </c>
    </row>
    <row r="113" spans="1:65" s="13" customFormat="1" ht="10.199999999999999" x14ac:dyDescent="0.2">
      <c r="B113" s="192"/>
      <c r="C113" s="193"/>
      <c r="D113" s="194" t="s">
        <v>165</v>
      </c>
      <c r="E113" s="195" t="s">
        <v>19</v>
      </c>
      <c r="F113" s="196" t="s">
        <v>167</v>
      </c>
      <c r="G113" s="193"/>
      <c r="H113" s="197">
        <v>3.15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165</v>
      </c>
      <c r="AU113" s="203" t="s">
        <v>83</v>
      </c>
      <c r="AV113" s="13" t="s">
        <v>83</v>
      </c>
      <c r="AW113" s="13" t="s">
        <v>35</v>
      </c>
      <c r="AX113" s="13" t="s">
        <v>73</v>
      </c>
      <c r="AY113" s="203" t="s">
        <v>155</v>
      </c>
    </row>
    <row r="114" spans="1:65" s="14" customFormat="1" ht="10.199999999999999" x14ac:dyDescent="0.2">
      <c r="B114" s="204"/>
      <c r="C114" s="205"/>
      <c r="D114" s="194" t="s">
        <v>165</v>
      </c>
      <c r="E114" s="206" t="s">
        <v>19</v>
      </c>
      <c r="F114" s="207" t="s">
        <v>168</v>
      </c>
      <c r="G114" s="205"/>
      <c r="H114" s="208">
        <v>4.99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165</v>
      </c>
      <c r="AU114" s="214" t="s">
        <v>83</v>
      </c>
      <c r="AV114" s="14" t="s">
        <v>161</v>
      </c>
      <c r="AW114" s="14" t="s">
        <v>35</v>
      </c>
      <c r="AX114" s="14" t="s">
        <v>81</v>
      </c>
      <c r="AY114" s="214" t="s">
        <v>155</v>
      </c>
    </row>
    <row r="115" spans="1:65" s="2" customFormat="1" ht="24.15" customHeight="1" x14ac:dyDescent="0.2">
      <c r="A115" s="34"/>
      <c r="B115" s="35"/>
      <c r="C115" s="174" t="s">
        <v>83</v>
      </c>
      <c r="D115" s="174" t="s">
        <v>157</v>
      </c>
      <c r="E115" s="175" t="s">
        <v>169</v>
      </c>
      <c r="F115" s="176" t="s">
        <v>170</v>
      </c>
      <c r="G115" s="177" t="s">
        <v>171</v>
      </c>
      <c r="H115" s="178">
        <v>16</v>
      </c>
      <c r="I115" s="179"/>
      <c r="J115" s="180">
        <f>ROUND(I115*H115,2)</f>
        <v>0</v>
      </c>
      <c r="K115" s="176" t="s">
        <v>160</v>
      </c>
      <c r="L115" s="39"/>
      <c r="M115" s="181" t="s">
        <v>19</v>
      </c>
      <c r="N115" s="182" t="s">
        <v>44</v>
      </c>
      <c r="O115" s="64"/>
      <c r="P115" s="183">
        <f>O115*H115</f>
        <v>0</v>
      </c>
      <c r="Q115" s="183">
        <v>2.2280000000000001E-2</v>
      </c>
      <c r="R115" s="183">
        <f>Q115*H115</f>
        <v>0.35648000000000002</v>
      </c>
      <c r="S115" s="183">
        <v>0</v>
      </c>
      <c r="T115" s="184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5" t="s">
        <v>161</v>
      </c>
      <c r="AT115" s="185" t="s">
        <v>157</v>
      </c>
      <c r="AU115" s="185" t="s">
        <v>83</v>
      </c>
      <c r="AY115" s="17" t="s">
        <v>155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7" t="s">
        <v>81</v>
      </c>
      <c r="BK115" s="186">
        <f>ROUND(I115*H115,2)</f>
        <v>0</v>
      </c>
      <c r="BL115" s="17" t="s">
        <v>161</v>
      </c>
      <c r="BM115" s="185" t="s">
        <v>172</v>
      </c>
    </row>
    <row r="116" spans="1:65" s="2" customFormat="1" ht="10.199999999999999" x14ac:dyDescent="0.2">
      <c r="A116" s="34"/>
      <c r="B116" s="35"/>
      <c r="C116" s="36"/>
      <c r="D116" s="187" t="s">
        <v>163</v>
      </c>
      <c r="E116" s="36"/>
      <c r="F116" s="188" t="s">
        <v>173</v>
      </c>
      <c r="G116" s="36"/>
      <c r="H116" s="36"/>
      <c r="I116" s="189"/>
      <c r="J116" s="36"/>
      <c r="K116" s="36"/>
      <c r="L116" s="39"/>
      <c r="M116" s="190"/>
      <c r="N116" s="191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163</v>
      </c>
      <c r="AU116" s="17" t="s">
        <v>83</v>
      </c>
    </row>
    <row r="117" spans="1:65" s="13" customFormat="1" ht="10.199999999999999" x14ac:dyDescent="0.2">
      <c r="B117" s="192"/>
      <c r="C117" s="193"/>
      <c r="D117" s="194" t="s">
        <v>165</v>
      </c>
      <c r="E117" s="193"/>
      <c r="F117" s="196" t="s">
        <v>174</v>
      </c>
      <c r="G117" s="193"/>
      <c r="H117" s="197">
        <v>16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83</v>
      </c>
      <c r="AV117" s="13" t="s">
        <v>83</v>
      </c>
      <c r="AW117" s="13" t="s">
        <v>4</v>
      </c>
      <c r="AX117" s="13" t="s">
        <v>81</v>
      </c>
      <c r="AY117" s="203" t="s">
        <v>155</v>
      </c>
    </row>
    <row r="118" spans="1:65" s="2" customFormat="1" ht="24.15" customHeight="1" x14ac:dyDescent="0.2">
      <c r="A118" s="34"/>
      <c r="B118" s="35"/>
      <c r="C118" s="174" t="s">
        <v>100</v>
      </c>
      <c r="D118" s="174" t="s">
        <v>157</v>
      </c>
      <c r="E118" s="175" t="s">
        <v>175</v>
      </c>
      <c r="F118" s="176" t="s">
        <v>176</v>
      </c>
      <c r="G118" s="177" t="s">
        <v>171</v>
      </c>
      <c r="H118" s="178">
        <v>2</v>
      </c>
      <c r="I118" s="179"/>
      <c r="J118" s="180">
        <f>ROUND(I118*H118,2)</f>
        <v>0</v>
      </c>
      <c r="K118" s="176" t="s">
        <v>160</v>
      </c>
      <c r="L118" s="39"/>
      <c r="M118" s="181" t="s">
        <v>19</v>
      </c>
      <c r="N118" s="182" t="s">
        <v>44</v>
      </c>
      <c r="O118" s="64"/>
      <c r="P118" s="183">
        <f>O118*H118</f>
        <v>0</v>
      </c>
      <c r="Q118" s="183">
        <v>2.6280000000000001E-2</v>
      </c>
      <c r="R118" s="183">
        <f>Q118*H118</f>
        <v>5.2560000000000003E-2</v>
      </c>
      <c r="S118" s="183">
        <v>0</v>
      </c>
      <c r="T118" s="184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5" t="s">
        <v>161</v>
      </c>
      <c r="AT118" s="185" t="s">
        <v>157</v>
      </c>
      <c r="AU118" s="185" t="s">
        <v>83</v>
      </c>
      <c r="AY118" s="17" t="s">
        <v>155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7" t="s">
        <v>81</v>
      </c>
      <c r="BK118" s="186">
        <f>ROUND(I118*H118,2)</f>
        <v>0</v>
      </c>
      <c r="BL118" s="17" t="s">
        <v>161</v>
      </c>
      <c r="BM118" s="185" t="s">
        <v>177</v>
      </c>
    </row>
    <row r="119" spans="1:65" s="2" customFormat="1" ht="10.199999999999999" x14ac:dyDescent="0.2">
      <c r="A119" s="34"/>
      <c r="B119" s="35"/>
      <c r="C119" s="36"/>
      <c r="D119" s="187" t="s">
        <v>163</v>
      </c>
      <c r="E119" s="36"/>
      <c r="F119" s="188" t="s">
        <v>178</v>
      </c>
      <c r="G119" s="36"/>
      <c r="H119" s="36"/>
      <c r="I119" s="189"/>
      <c r="J119" s="36"/>
      <c r="K119" s="36"/>
      <c r="L119" s="39"/>
      <c r="M119" s="190"/>
      <c r="N119" s="191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83</v>
      </c>
    </row>
    <row r="120" spans="1:65" s="2" customFormat="1" ht="24.15" customHeight="1" x14ac:dyDescent="0.2">
      <c r="A120" s="34"/>
      <c r="B120" s="35"/>
      <c r="C120" s="174" t="s">
        <v>161</v>
      </c>
      <c r="D120" s="174" t="s">
        <v>157</v>
      </c>
      <c r="E120" s="175" t="s">
        <v>179</v>
      </c>
      <c r="F120" s="176" t="s">
        <v>180</v>
      </c>
      <c r="G120" s="177" t="s">
        <v>171</v>
      </c>
      <c r="H120" s="178">
        <v>4</v>
      </c>
      <c r="I120" s="179"/>
      <c r="J120" s="180">
        <f>ROUND(I120*H120,2)</f>
        <v>0</v>
      </c>
      <c r="K120" s="176" t="s">
        <v>160</v>
      </c>
      <c r="L120" s="39"/>
      <c r="M120" s="181" t="s">
        <v>19</v>
      </c>
      <c r="N120" s="182" t="s">
        <v>44</v>
      </c>
      <c r="O120" s="64"/>
      <c r="P120" s="183">
        <f>O120*H120</f>
        <v>0</v>
      </c>
      <c r="Q120" s="183">
        <v>3.5630000000000002E-2</v>
      </c>
      <c r="R120" s="183">
        <f>Q120*H120</f>
        <v>0.14252000000000001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161</v>
      </c>
      <c r="AT120" s="185" t="s">
        <v>157</v>
      </c>
      <c r="AU120" s="185" t="s">
        <v>83</v>
      </c>
      <c r="AY120" s="17" t="s">
        <v>155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81</v>
      </c>
      <c r="BK120" s="186">
        <f>ROUND(I120*H120,2)</f>
        <v>0</v>
      </c>
      <c r="BL120" s="17" t="s">
        <v>161</v>
      </c>
      <c r="BM120" s="185" t="s">
        <v>181</v>
      </c>
    </row>
    <row r="121" spans="1:65" s="2" customFormat="1" ht="10.199999999999999" x14ac:dyDescent="0.2">
      <c r="A121" s="34"/>
      <c r="B121" s="35"/>
      <c r="C121" s="36"/>
      <c r="D121" s="187" t="s">
        <v>163</v>
      </c>
      <c r="E121" s="36"/>
      <c r="F121" s="188" t="s">
        <v>182</v>
      </c>
      <c r="G121" s="36"/>
      <c r="H121" s="36"/>
      <c r="I121" s="189"/>
      <c r="J121" s="36"/>
      <c r="K121" s="36"/>
      <c r="L121" s="39"/>
      <c r="M121" s="190"/>
      <c r="N121" s="191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163</v>
      </c>
      <c r="AU121" s="17" t="s">
        <v>83</v>
      </c>
    </row>
    <row r="122" spans="1:65" s="2" customFormat="1" ht="24.15" customHeight="1" x14ac:dyDescent="0.2">
      <c r="A122" s="34"/>
      <c r="B122" s="35"/>
      <c r="C122" s="174" t="s">
        <v>183</v>
      </c>
      <c r="D122" s="174" t="s">
        <v>157</v>
      </c>
      <c r="E122" s="175" t="s">
        <v>184</v>
      </c>
      <c r="F122" s="176" t="s">
        <v>185</v>
      </c>
      <c r="G122" s="177" t="s">
        <v>171</v>
      </c>
      <c r="H122" s="178">
        <v>2</v>
      </c>
      <c r="I122" s="179"/>
      <c r="J122" s="180">
        <f>ROUND(I122*H122,2)</f>
        <v>0</v>
      </c>
      <c r="K122" s="176" t="s">
        <v>160</v>
      </c>
      <c r="L122" s="39"/>
      <c r="M122" s="181" t="s">
        <v>19</v>
      </c>
      <c r="N122" s="182" t="s">
        <v>44</v>
      </c>
      <c r="O122" s="64"/>
      <c r="P122" s="183">
        <f>O122*H122</f>
        <v>0</v>
      </c>
      <c r="Q122" s="183">
        <v>3.8629999999999998E-2</v>
      </c>
      <c r="R122" s="183">
        <f>Q122*H122</f>
        <v>7.7259999999999995E-2</v>
      </c>
      <c r="S122" s="183">
        <v>0</v>
      </c>
      <c r="T122" s="18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5" t="s">
        <v>161</v>
      </c>
      <c r="AT122" s="185" t="s">
        <v>157</v>
      </c>
      <c r="AU122" s="185" t="s">
        <v>83</v>
      </c>
      <c r="AY122" s="17" t="s">
        <v>155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7" t="s">
        <v>81</v>
      </c>
      <c r="BK122" s="186">
        <f>ROUND(I122*H122,2)</f>
        <v>0</v>
      </c>
      <c r="BL122" s="17" t="s">
        <v>161</v>
      </c>
      <c r="BM122" s="185" t="s">
        <v>186</v>
      </c>
    </row>
    <row r="123" spans="1:65" s="2" customFormat="1" ht="10.199999999999999" x14ac:dyDescent="0.2">
      <c r="A123" s="34"/>
      <c r="B123" s="35"/>
      <c r="C123" s="36"/>
      <c r="D123" s="187" t="s">
        <v>163</v>
      </c>
      <c r="E123" s="36"/>
      <c r="F123" s="188" t="s">
        <v>187</v>
      </c>
      <c r="G123" s="36"/>
      <c r="H123" s="36"/>
      <c r="I123" s="189"/>
      <c r="J123" s="36"/>
      <c r="K123" s="36"/>
      <c r="L123" s="39"/>
      <c r="M123" s="190"/>
      <c r="N123" s="191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163</v>
      </c>
      <c r="AU123" s="17" t="s">
        <v>83</v>
      </c>
    </row>
    <row r="124" spans="1:65" s="2" customFormat="1" ht="24.15" customHeight="1" x14ac:dyDescent="0.2">
      <c r="A124" s="34"/>
      <c r="B124" s="35"/>
      <c r="C124" s="174" t="s">
        <v>188</v>
      </c>
      <c r="D124" s="174" t="s">
        <v>157</v>
      </c>
      <c r="E124" s="175" t="s">
        <v>189</v>
      </c>
      <c r="F124" s="176" t="s">
        <v>190</v>
      </c>
      <c r="G124" s="177" t="s">
        <v>171</v>
      </c>
      <c r="H124" s="178">
        <v>1</v>
      </c>
      <c r="I124" s="179"/>
      <c r="J124" s="180">
        <f>ROUND(I124*H124,2)</f>
        <v>0</v>
      </c>
      <c r="K124" s="176" t="s">
        <v>160</v>
      </c>
      <c r="L124" s="39"/>
      <c r="M124" s="181" t="s">
        <v>19</v>
      </c>
      <c r="N124" s="182" t="s">
        <v>44</v>
      </c>
      <c r="O124" s="64"/>
      <c r="P124" s="183">
        <f>O124*H124</f>
        <v>0</v>
      </c>
      <c r="Q124" s="183">
        <v>8.763E-2</v>
      </c>
      <c r="R124" s="183">
        <f>Q124*H124</f>
        <v>8.763E-2</v>
      </c>
      <c r="S124" s="183">
        <v>0</v>
      </c>
      <c r="T124" s="18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5" t="s">
        <v>161</v>
      </c>
      <c r="AT124" s="185" t="s">
        <v>157</v>
      </c>
      <c r="AU124" s="185" t="s">
        <v>83</v>
      </c>
      <c r="AY124" s="17" t="s">
        <v>155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7" t="s">
        <v>81</v>
      </c>
      <c r="BK124" s="186">
        <f>ROUND(I124*H124,2)</f>
        <v>0</v>
      </c>
      <c r="BL124" s="17" t="s">
        <v>161</v>
      </c>
      <c r="BM124" s="185" t="s">
        <v>191</v>
      </c>
    </row>
    <row r="125" spans="1:65" s="2" customFormat="1" ht="10.199999999999999" x14ac:dyDescent="0.2">
      <c r="A125" s="34"/>
      <c r="B125" s="35"/>
      <c r="C125" s="36"/>
      <c r="D125" s="187" t="s">
        <v>163</v>
      </c>
      <c r="E125" s="36"/>
      <c r="F125" s="188" t="s">
        <v>192</v>
      </c>
      <c r="G125" s="36"/>
      <c r="H125" s="36"/>
      <c r="I125" s="189"/>
      <c r="J125" s="36"/>
      <c r="K125" s="36"/>
      <c r="L125" s="39"/>
      <c r="M125" s="190"/>
      <c r="N125" s="191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83</v>
      </c>
    </row>
    <row r="126" spans="1:65" s="2" customFormat="1" ht="16.5" customHeight="1" x14ac:dyDescent="0.2">
      <c r="A126" s="34"/>
      <c r="B126" s="35"/>
      <c r="C126" s="174" t="s">
        <v>193</v>
      </c>
      <c r="D126" s="174" t="s">
        <v>157</v>
      </c>
      <c r="E126" s="175" t="s">
        <v>194</v>
      </c>
      <c r="F126" s="176" t="s">
        <v>195</v>
      </c>
      <c r="G126" s="177" t="s">
        <v>196</v>
      </c>
      <c r="H126" s="178">
        <v>0.439</v>
      </c>
      <c r="I126" s="179"/>
      <c r="J126" s="180">
        <f>ROUND(I126*H126,2)</f>
        <v>0</v>
      </c>
      <c r="K126" s="176" t="s">
        <v>160</v>
      </c>
      <c r="L126" s="39"/>
      <c r="M126" s="181" t="s">
        <v>19</v>
      </c>
      <c r="N126" s="182" t="s">
        <v>44</v>
      </c>
      <c r="O126" s="64"/>
      <c r="P126" s="183">
        <f>O126*H126</f>
        <v>0</v>
      </c>
      <c r="Q126" s="183">
        <v>1.94302</v>
      </c>
      <c r="R126" s="183">
        <f>Q126*H126</f>
        <v>0.85298578000000003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161</v>
      </c>
      <c r="AT126" s="185" t="s">
        <v>157</v>
      </c>
      <c r="AU126" s="185" t="s">
        <v>83</v>
      </c>
      <c r="AY126" s="17" t="s">
        <v>155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81</v>
      </c>
      <c r="BK126" s="186">
        <f>ROUND(I126*H126,2)</f>
        <v>0</v>
      </c>
      <c r="BL126" s="17" t="s">
        <v>161</v>
      </c>
      <c r="BM126" s="185" t="s">
        <v>197</v>
      </c>
    </row>
    <row r="127" spans="1:65" s="2" customFormat="1" ht="10.199999999999999" x14ac:dyDescent="0.2">
      <c r="A127" s="34"/>
      <c r="B127" s="35"/>
      <c r="C127" s="36"/>
      <c r="D127" s="187" t="s">
        <v>163</v>
      </c>
      <c r="E127" s="36"/>
      <c r="F127" s="188" t="s">
        <v>198</v>
      </c>
      <c r="G127" s="36"/>
      <c r="H127" s="36"/>
      <c r="I127" s="189"/>
      <c r="J127" s="36"/>
      <c r="K127" s="36"/>
      <c r="L127" s="39"/>
      <c r="M127" s="190"/>
      <c r="N127" s="191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83</v>
      </c>
    </row>
    <row r="128" spans="1:65" s="13" customFormat="1" ht="10.199999999999999" x14ac:dyDescent="0.2">
      <c r="B128" s="192"/>
      <c r="C128" s="193"/>
      <c r="D128" s="194" t="s">
        <v>165</v>
      </c>
      <c r="E128" s="195" t="s">
        <v>19</v>
      </c>
      <c r="F128" s="196" t="s">
        <v>199</v>
      </c>
      <c r="G128" s="193"/>
      <c r="H128" s="197">
        <v>0.439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165</v>
      </c>
      <c r="AU128" s="203" t="s">
        <v>83</v>
      </c>
      <c r="AV128" s="13" t="s">
        <v>83</v>
      </c>
      <c r="AW128" s="13" t="s">
        <v>35</v>
      </c>
      <c r="AX128" s="13" t="s">
        <v>81</v>
      </c>
      <c r="AY128" s="203" t="s">
        <v>155</v>
      </c>
    </row>
    <row r="129" spans="1:65" s="2" customFormat="1" ht="16.5" customHeight="1" x14ac:dyDescent="0.2">
      <c r="A129" s="34"/>
      <c r="B129" s="35"/>
      <c r="C129" s="174" t="s">
        <v>200</v>
      </c>
      <c r="D129" s="174" t="s">
        <v>157</v>
      </c>
      <c r="E129" s="175" t="s">
        <v>201</v>
      </c>
      <c r="F129" s="176" t="s">
        <v>202</v>
      </c>
      <c r="G129" s="177" t="s">
        <v>203</v>
      </c>
      <c r="H129" s="178">
        <v>0.23400000000000001</v>
      </c>
      <c r="I129" s="179"/>
      <c r="J129" s="180">
        <f>ROUND(I129*H129,2)</f>
        <v>0</v>
      </c>
      <c r="K129" s="176" t="s">
        <v>160</v>
      </c>
      <c r="L129" s="39"/>
      <c r="M129" s="181" t="s">
        <v>19</v>
      </c>
      <c r="N129" s="182" t="s">
        <v>44</v>
      </c>
      <c r="O129" s="64"/>
      <c r="P129" s="183">
        <f>O129*H129</f>
        <v>0</v>
      </c>
      <c r="Q129" s="183">
        <v>1.0900000000000001</v>
      </c>
      <c r="R129" s="183">
        <f>Q129*H129</f>
        <v>0.25506000000000001</v>
      </c>
      <c r="S129" s="183">
        <v>0</v>
      </c>
      <c r="T129" s="18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5" t="s">
        <v>161</v>
      </c>
      <c r="AT129" s="185" t="s">
        <v>157</v>
      </c>
      <c r="AU129" s="185" t="s">
        <v>83</v>
      </c>
      <c r="AY129" s="17" t="s">
        <v>155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7" t="s">
        <v>81</v>
      </c>
      <c r="BK129" s="186">
        <f>ROUND(I129*H129,2)</f>
        <v>0</v>
      </c>
      <c r="BL129" s="17" t="s">
        <v>161</v>
      </c>
      <c r="BM129" s="185" t="s">
        <v>204</v>
      </c>
    </row>
    <row r="130" spans="1:65" s="2" customFormat="1" ht="10.199999999999999" x14ac:dyDescent="0.2">
      <c r="A130" s="34"/>
      <c r="B130" s="35"/>
      <c r="C130" s="36"/>
      <c r="D130" s="187" t="s">
        <v>163</v>
      </c>
      <c r="E130" s="36"/>
      <c r="F130" s="188" t="s">
        <v>205</v>
      </c>
      <c r="G130" s="36"/>
      <c r="H130" s="36"/>
      <c r="I130" s="189"/>
      <c r="J130" s="36"/>
      <c r="K130" s="36"/>
      <c r="L130" s="39"/>
      <c r="M130" s="190"/>
      <c r="N130" s="191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83</v>
      </c>
    </row>
    <row r="131" spans="1:65" s="13" customFormat="1" ht="10.199999999999999" x14ac:dyDescent="0.2">
      <c r="B131" s="192"/>
      <c r="C131" s="193"/>
      <c r="D131" s="194" t="s">
        <v>165</v>
      </c>
      <c r="E131" s="195" t="s">
        <v>19</v>
      </c>
      <c r="F131" s="196" t="s">
        <v>206</v>
      </c>
      <c r="G131" s="193"/>
      <c r="H131" s="197">
        <v>0.23400000000000001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165</v>
      </c>
      <c r="AU131" s="203" t="s">
        <v>83</v>
      </c>
      <c r="AV131" s="13" t="s">
        <v>83</v>
      </c>
      <c r="AW131" s="13" t="s">
        <v>35</v>
      </c>
      <c r="AX131" s="13" t="s">
        <v>81</v>
      </c>
      <c r="AY131" s="203" t="s">
        <v>155</v>
      </c>
    </row>
    <row r="132" spans="1:65" s="2" customFormat="1" ht="21.75" customHeight="1" x14ac:dyDescent="0.2">
      <c r="A132" s="34"/>
      <c r="B132" s="35"/>
      <c r="C132" s="174" t="s">
        <v>207</v>
      </c>
      <c r="D132" s="174" t="s">
        <v>157</v>
      </c>
      <c r="E132" s="175" t="s">
        <v>208</v>
      </c>
      <c r="F132" s="176" t="s">
        <v>209</v>
      </c>
      <c r="G132" s="177" t="s">
        <v>103</v>
      </c>
      <c r="H132" s="178">
        <v>0.52500000000000002</v>
      </c>
      <c r="I132" s="179"/>
      <c r="J132" s="180">
        <f>ROUND(I132*H132,2)</f>
        <v>0</v>
      </c>
      <c r="K132" s="176" t="s">
        <v>160</v>
      </c>
      <c r="L132" s="39"/>
      <c r="M132" s="181" t="s">
        <v>19</v>
      </c>
      <c r="N132" s="182" t="s">
        <v>44</v>
      </c>
      <c r="O132" s="64"/>
      <c r="P132" s="183">
        <f>O132*H132</f>
        <v>0</v>
      </c>
      <c r="Q132" s="183">
        <v>1.89E-3</v>
      </c>
      <c r="R132" s="183">
        <f>Q132*H132</f>
        <v>9.9225000000000008E-4</v>
      </c>
      <c r="S132" s="183">
        <v>0</v>
      </c>
      <c r="T132" s="18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5" t="s">
        <v>161</v>
      </c>
      <c r="AT132" s="185" t="s">
        <v>157</v>
      </c>
      <c r="AU132" s="185" t="s">
        <v>83</v>
      </c>
      <c r="AY132" s="17" t="s">
        <v>155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7" t="s">
        <v>81</v>
      </c>
      <c r="BK132" s="186">
        <f>ROUND(I132*H132,2)</f>
        <v>0</v>
      </c>
      <c r="BL132" s="17" t="s">
        <v>161</v>
      </c>
      <c r="BM132" s="185" t="s">
        <v>210</v>
      </c>
    </row>
    <row r="133" spans="1:65" s="2" customFormat="1" ht="10.199999999999999" x14ac:dyDescent="0.2">
      <c r="A133" s="34"/>
      <c r="B133" s="35"/>
      <c r="C133" s="36"/>
      <c r="D133" s="187" t="s">
        <v>163</v>
      </c>
      <c r="E133" s="36"/>
      <c r="F133" s="188" t="s">
        <v>211</v>
      </c>
      <c r="G133" s="36"/>
      <c r="H133" s="36"/>
      <c r="I133" s="189"/>
      <c r="J133" s="36"/>
      <c r="K133" s="36"/>
      <c r="L133" s="39"/>
      <c r="M133" s="190"/>
      <c r="N133" s="191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83</v>
      </c>
    </row>
    <row r="134" spans="1:65" s="13" customFormat="1" ht="10.199999999999999" x14ac:dyDescent="0.2">
      <c r="B134" s="192"/>
      <c r="C134" s="193"/>
      <c r="D134" s="194" t="s">
        <v>165</v>
      </c>
      <c r="E134" s="195" t="s">
        <v>19</v>
      </c>
      <c r="F134" s="196" t="s">
        <v>212</v>
      </c>
      <c r="G134" s="193"/>
      <c r="H134" s="197">
        <v>0.52500000000000002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165</v>
      </c>
      <c r="AU134" s="203" t="s">
        <v>83</v>
      </c>
      <c r="AV134" s="13" t="s">
        <v>83</v>
      </c>
      <c r="AW134" s="13" t="s">
        <v>35</v>
      </c>
      <c r="AX134" s="13" t="s">
        <v>81</v>
      </c>
      <c r="AY134" s="203" t="s">
        <v>155</v>
      </c>
    </row>
    <row r="135" spans="1:65" s="2" customFormat="1" ht="21.75" customHeight="1" x14ac:dyDescent="0.2">
      <c r="A135" s="34"/>
      <c r="B135" s="35"/>
      <c r="C135" s="174" t="s">
        <v>213</v>
      </c>
      <c r="D135" s="174" t="s">
        <v>157</v>
      </c>
      <c r="E135" s="175" t="s">
        <v>214</v>
      </c>
      <c r="F135" s="176" t="s">
        <v>215</v>
      </c>
      <c r="G135" s="177" t="s">
        <v>171</v>
      </c>
      <c r="H135" s="178">
        <v>4</v>
      </c>
      <c r="I135" s="179"/>
      <c r="J135" s="180">
        <f>ROUND(I135*H135,2)</f>
        <v>0</v>
      </c>
      <c r="K135" s="176" t="s">
        <v>160</v>
      </c>
      <c r="L135" s="39"/>
      <c r="M135" s="181" t="s">
        <v>19</v>
      </c>
      <c r="N135" s="182" t="s">
        <v>44</v>
      </c>
      <c r="O135" s="64"/>
      <c r="P135" s="183">
        <f>O135*H135</f>
        <v>0</v>
      </c>
      <c r="Q135" s="183">
        <v>5.6499999999999996E-3</v>
      </c>
      <c r="R135" s="183">
        <f>Q135*H135</f>
        <v>2.2599999999999999E-2</v>
      </c>
      <c r="S135" s="183">
        <v>0</v>
      </c>
      <c r="T135" s="18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5" t="s">
        <v>161</v>
      </c>
      <c r="AT135" s="185" t="s">
        <v>157</v>
      </c>
      <c r="AU135" s="185" t="s">
        <v>83</v>
      </c>
      <c r="AY135" s="17" t="s">
        <v>155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7" t="s">
        <v>81</v>
      </c>
      <c r="BK135" s="186">
        <f>ROUND(I135*H135,2)</f>
        <v>0</v>
      </c>
      <c r="BL135" s="17" t="s">
        <v>161</v>
      </c>
      <c r="BM135" s="185" t="s">
        <v>216</v>
      </c>
    </row>
    <row r="136" spans="1:65" s="2" customFormat="1" ht="10.199999999999999" x14ac:dyDescent="0.2">
      <c r="A136" s="34"/>
      <c r="B136" s="35"/>
      <c r="C136" s="36"/>
      <c r="D136" s="187" t="s">
        <v>163</v>
      </c>
      <c r="E136" s="36"/>
      <c r="F136" s="188" t="s">
        <v>217</v>
      </c>
      <c r="G136" s="36"/>
      <c r="H136" s="36"/>
      <c r="I136" s="189"/>
      <c r="J136" s="36"/>
      <c r="K136" s="36"/>
      <c r="L136" s="39"/>
      <c r="M136" s="190"/>
      <c r="N136" s="191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83</v>
      </c>
    </row>
    <row r="137" spans="1:65" s="2" customFormat="1" ht="24.15" customHeight="1" x14ac:dyDescent="0.2">
      <c r="A137" s="34"/>
      <c r="B137" s="35"/>
      <c r="C137" s="174" t="s">
        <v>218</v>
      </c>
      <c r="D137" s="174" t="s">
        <v>157</v>
      </c>
      <c r="E137" s="175" t="s">
        <v>219</v>
      </c>
      <c r="F137" s="176" t="s">
        <v>220</v>
      </c>
      <c r="G137" s="177" t="s">
        <v>103</v>
      </c>
      <c r="H137" s="178">
        <v>2.3199999999999998</v>
      </c>
      <c r="I137" s="179"/>
      <c r="J137" s="180">
        <f>ROUND(I137*H137,2)</f>
        <v>0</v>
      </c>
      <c r="K137" s="176" t="s">
        <v>160</v>
      </c>
      <c r="L137" s="39"/>
      <c r="M137" s="181" t="s">
        <v>19</v>
      </c>
      <c r="N137" s="182" t="s">
        <v>44</v>
      </c>
      <c r="O137" s="64"/>
      <c r="P137" s="183">
        <f>O137*H137</f>
        <v>0</v>
      </c>
      <c r="Q137" s="183">
        <v>8.0610000000000001E-2</v>
      </c>
      <c r="R137" s="183">
        <f>Q137*H137</f>
        <v>0.18701519999999999</v>
      </c>
      <c r="S137" s="183">
        <v>0</v>
      </c>
      <c r="T137" s="18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5" t="s">
        <v>161</v>
      </c>
      <c r="AT137" s="185" t="s">
        <v>157</v>
      </c>
      <c r="AU137" s="185" t="s">
        <v>83</v>
      </c>
      <c r="AY137" s="17" t="s">
        <v>155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7" t="s">
        <v>81</v>
      </c>
      <c r="BK137" s="186">
        <f>ROUND(I137*H137,2)</f>
        <v>0</v>
      </c>
      <c r="BL137" s="17" t="s">
        <v>161</v>
      </c>
      <c r="BM137" s="185" t="s">
        <v>221</v>
      </c>
    </row>
    <row r="138" spans="1:65" s="2" customFormat="1" ht="10.199999999999999" x14ac:dyDescent="0.2">
      <c r="A138" s="34"/>
      <c r="B138" s="35"/>
      <c r="C138" s="36"/>
      <c r="D138" s="187" t="s">
        <v>163</v>
      </c>
      <c r="E138" s="36"/>
      <c r="F138" s="188" t="s">
        <v>222</v>
      </c>
      <c r="G138" s="36"/>
      <c r="H138" s="36"/>
      <c r="I138" s="189"/>
      <c r="J138" s="36"/>
      <c r="K138" s="36"/>
      <c r="L138" s="39"/>
      <c r="M138" s="190"/>
      <c r="N138" s="191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83</v>
      </c>
    </row>
    <row r="139" spans="1:65" s="13" customFormat="1" ht="10.199999999999999" x14ac:dyDescent="0.2">
      <c r="B139" s="192"/>
      <c r="C139" s="193"/>
      <c r="D139" s="194" t="s">
        <v>165</v>
      </c>
      <c r="E139" s="195" t="s">
        <v>19</v>
      </c>
      <c r="F139" s="196" t="s">
        <v>223</v>
      </c>
      <c r="G139" s="193"/>
      <c r="H139" s="197">
        <v>2.3199999999999998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83</v>
      </c>
      <c r="AV139" s="13" t="s">
        <v>83</v>
      </c>
      <c r="AW139" s="13" t="s">
        <v>35</v>
      </c>
      <c r="AX139" s="13" t="s">
        <v>81</v>
      </c>
      <c r="AY139" s="203" t="s">
        <v>155</v>
      </c>
    </row>
    <row r="140" spans="1:65" s="2" customFormat="1" ht="24.15" customHeight="1" x14ac:dyDescent="0.2">
      <c r="A140" s="34"/>
      <c r="B140" s="35"/>
      <c r="C140" s="174" t="s">
        <v>224</v>
      </c>
      <c r="D140" s="174" t="s">
        <v>157</v>
      </c>
      <c r="E140" s="175" t="s">
        <v>225</v>
      </c>
      <c r="F140" s="176" t="s">
        <v>226</v>
      </c>
      <c r="G140" s="177" t="s">
        <v>103</v>
      </c>
      <c r="H140" s="178">
        <v>10.28</v>
      </c>
      <c r="I140" s="179"/>
      <c r="J140" s="180">
        <f>ROUND(I140*H140,2)</f>
        <v>0</v>
      </c>
      <c r="K140" s="176" t="s">
        <v>160</v>
      </c>
      <c r="L140" s="39"/>
      <c r="M140" s="181" t="s">
        <v>19</v>
      </c>
      <c r="N140" s="182" t="s">
        <v>44</v>
      </c>
      <c r="O140" s="64"/>
      <c r="P140" s="183">
        <f>O140*H140</f>
        <v>0</v>
      </c>
      <c r="Q140" s="183">
        <v>0.3216</v>
      </c>
      <c r="R140" s="183">
        <f>Q140*H140</f>
        <v>3.3060479999999997</v>
      </c>
      <c r="S140" s="183">
        <v>0</v>
      </c>
      <c r="T140" s="18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5" t="s">
        <v>161</v>
      </c>
      <c r="AT140" s="185" t="s">
        <v>157</v>
      </c>
      <c r="AU140" s="185" t="s">
        <v>83</v>
      </c>
      <c r="AY140" s="17" t="s">
        <v>155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7" t="s">
        <v>81</v>
      </c>
      <c r="BK140" s="186">
        <f>ROUND(I140*H140,2)</f>
        <v>0</v>
      </c>
      <c r="BL140" s="17" t="s">
        <v>161</v>
      </c>
      <c r="BM140" s="185" t="s">
        <v>227</v>
      </c>
    </row>
    <row r="141" spans="1:65" s="2" customFormat="1" ht="10.199999999999999" x14ac:dyDescent="0.2">
      <c r="A141" s="34"/>
      <c r="B141" s="35"/>
      <c r="C141" s="36"/>
      <c r="D141" s="187" t="s">
        <v>163</v>
      </c>
      <c r="E141" s="36"/>
      <c r="F141" s="188" t="s">
        <v>228</v>
      </c>
      <c r="G141" s="36"/>
      <c r="H141" s="36"/>
      <c r="I141" s="189"/>
      <c r="J141" s="36"/>
      <c r="K141" s="36"/>
      <c r="L141" s="39"/>
      <c r="M141" s="190"/>
      <c r="N141" s="191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83</v>
      </c>
    </row>
    <row r="142" spans="1:65" s="13" customFormat="1" ht="10.199999999999999" x14ac:dyDescent="0.2">
      <c r="B142" s="192"/>
      <c r="C142" s="193"/>
      <c r="D142" s="194" t="s">
        <v>165</v>
      </c>
      <c r="E142" s="195" t="s">
        <v>19</v>
      </c>
      <c r="F142" s="196" t="s">
        <v>229</v>
      </c>
      <c r="G142" s="193"/>
      <c r="H142" s="197">
        <v>10.28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165</v>
      </c>
      <c r="AU142" s="203" t="s">
        <v>83</v>
      </c>
      <c r="AV142" s="13" t="s">
        <v>83</v>
      </c>
      <c r="AW142" s="13" t="s">
        <v>35</v>
      </c>
      <c r="AX142" s="13" t="s">
        <v>81</v>
      </c>
      <c r="AY142" s="203" t="s">
        <v>155</v>
      </c>
    </row>
    <row r="143" spans="1:65" s="2" customFormat="1" ht="24.15" customHeight="1" x14ac:dyDescent="0.2">
      <c r="A143" s="34"/>
      <c r="B143" s="35"/>
      <c r="C143" s="174" t="s">
        <v>230</v>
      </c>
      <c r="D143" s="174" t="s">
        <v>157</v>
      </c>
      <c r="E143" s="175" t="s">
        <v>231</v>
      </c>
      <c r="F143" s="176" t="s">
        <v>232</v>
      </c>
      <c r="G143" s="177" t="s">
        <v>103</v>
      </c>
      <c r="H143" s="178">
        <v>5.4</v>
      </c>
      <c r="I143" s="179"/>
      <c r="J143" s="180">
        <f>ROUND(I143*H143,2)</f>
        <v>0</v>
      </c>
      <c r="K143" s="176" t="s">
        <v>160</v>
      </c>
      <c r="L143" s="39"/>
      <c r="M143" s="181" t="s">
        <v>19</v>
      </c>
      <c r="N143" s="182" t="s">
        <v>44</v>
      </c>
      <c r="O143" s="64"/>
      <c r="P143" s="183">
        <f>O143*H143</f>
        <v>0</v>
      </c>
      <c r="Q143" s="183">
        <v>4.2340000000000003E-2</v>
      </c>
      <c r="R143" s="183">
        <f>Q143*H143</f>
        <v>0.22863600000000003</v>
      </c>
      <c r="S143" s="183">
        <v>0</v>
      </c>
      <c r="T143" s="18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5" t="s">
        <v>161</v>
      </c>
      <c r="AT143" s="185" t="s">
        <v>157</v>
      </c>
      <c r="AU143" s="185" t="s">
        <v>83</v>
      </c>
      <c r="AY143" s="17" t="s">
        <v>155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7" t="s">
        <v>81</v>
      </c>
      <c r="BK143" s="186">
        <f>ROUND(I143*H143,2)</f>
        <v>0</v>
      </c>
      <c r="BL143" s="17" t="s">
        <v>161</v>
      </c>
      <c r="BM143" s="185" t="s">
        <v>233</v>
      </c>
    </row>
    <row r="144" spans="1:65" s="2" customFormat="1" ht="10.199999999999999" x14ac:dyDescent="0.2">
      <c r="A144" s="34"/>
      <c r="B144" s="35"/>
      <c r="C144" s="36"/>
      <c r="D144" s="187" t="s">
        <v>163</v>
      </c>
      <c r="E144" s="36"/>
      <c r="F144" s="188" t="s">
        <v>234</v>
      </c>
      <c r="G144" s="36"/>
      <c r="H144" s="36"/>
      <c r="I144" s="189"/>
      <c r="J144" s="36"/>
      <c r="K144" s="36"/>
      <c r="L144" s="39"/>
      <c r="M144" s="190"/>
      <c r="N144" s="191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83</v>
      </c>
    </row>
    <row r="145" spans="1:65" s="13" customFormat="1" ht="10.199999999999999" x14ac:dyDescent="0.2">
      <c r="B145" s="192"/>
      <c r="C145" s="193"/>
      <c r="D145" s="194" t="s">
        <v>165</v>
      </c>
      <c r="E145" s="195" t="s">
        <v>19</v>
      </c>
      <c r="F145" s="196" t="s">
        <v>235</v>
      </c>
      <c r="G145" s="193"/>
      <c r="H145" s="197">
        <v>5.4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165</v>
      </c>
      <c r="AU145" s="203" t="s">
        <v>83</v>
      </c>
      <c r="AV145" s="13" t="s">
        <v>83</v>
      </c>
      <c r="AW145" s="13" t="s">
        <v>35</v>
      </c>
      <c r="AX145" s="13" t="s">
        <v>81</v>
      </c>
      <c r="AY145" s="203" t="s">
        <v>155</v>
      </c>
    </row>
    <row r="146" spans="1:65" s="2" customFormat="1" ht="24.15" customHeight="1" x14ac:dyDescent="0.2">
      <c r="A146" s="34"/>
      <c r="B146" s="35"/>
      <c r="C146" s="174" t="s">
        <v>236</v>
      </c>
      <c r="D146" s="174" t="s">
        <v>157</v>
      </c>
      <c r="E146" s="175" t="s">
        <v>237</v>
      </c>
      <c r="F146" s="176" t="s">
        <v>238</v>
      </c>
      <c r="G146" s="177" t="s">
        <v>103</v>
      </c>
      <c r="H146" s="178">
        <v>121.378</v>
      </c>
      <c r="I146" s="179"/>
      <c r="J146" s="180">
        <f>ROUND(I146*H146,2)</f>
        <v>0</v>
      </c>
      <c r="K146" s="176" t="s">
        <v>160</v>
      </c>
      <c r="L146" s="39"/>
      <c r="M146" s="181" t="s">
        <v>19</v>
      </c>
      <c r="N146" s="182" t="s">
        <v>44</v>
      </c>
      <c r="O146" s="64"/>
      <c r="P146" s="183">
        <f>O146*H146</f>
        <v>0</v>
      </c>
      <c r="Q146" s="183">
        <v>5.8970000000000002E-2</v>
      </c>
      <c r="R146" s="183">
        <f>Q146*H146</f>
        <v>7.1576606600000003</v>
      </c>
      <c r="S146" s="183">
        <v>0</v>
      </c>
      <c r="T146" s="18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5" t="s">
        <v>161</v>
      </c>
      <c r="AT146" s="185" t="s">
        <v>157</v>
      </c>
      <c r="AU146" s="185" t="s">
        <v>83</v>
      </c>
      <c r="AY146" s="17" t="s">
        <v>155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7" t="s">
        <v>81</v>
      </c>
      <c r="BK146" s="186">
        <f>ROUND(I146*H146,2)</f>
        <v>0</v>
      </c>
      <c r="BL146" s="17" t="s">
        <v>161</v>
      </c>
      <c r="BM146" s="185" t="s">
        <v>239</v>
      </c>
    </row>
    <row r="147" spans="1:65" s="2" customFormat="1" ht="10.199999999999999" x14ac:dyDescent="0.2">
      <c r="A147" s="34"/>
      <c r="B147" s="35"/>
      <c r="C147" s="36"/>
      <c r="D147" s="187" t="s">
        <v>163</v>
      </c>
      <c r="E147" s="36"/>
      <c r="F147" s="188" t="s">
        <v>240</v>
      </c>
      <c r="G147" s="36"/>
      <c r="H147" s="36"/>
      <c r="I147" s="189"/>
      <c r="J147" s="36"/>
      <c r="K147" s="36"/>
      <c r="L147" s="39"/>
      <c r="M147" s="190"/>
      <c r="N147" s="191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163</v>
      </c>
      <c r="AU147" s="17" t="s">
        <v>83</v>
      </c>
    </row>
    <row r="148" spans="1:65" s="13" customFormat="1" ht="10.199999999999999" x14ac:dyDescent="0.2">
      <c r="B148" s="192"/>
      <c r="C148" s="193"/>
      <c r="D148" s="194" t="s">
        <v>165</v>
      </c>
      <c r="E148" s="195" t="s">
        <v>19</v>
      </c>
      <c r="F148" s="196" t="s">
        <v>241</v>
      </c>
      <c r="G148" s="193"/>
      <c r="H148" s="197">
        <v>3.53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165</v>
      </c>
      <c r="AU148" s="203" t="s">
        <v>83</v>
      </c>
      <c r="AV148" s="13" t="s">
        <v>83</v>
      </c>
      <c r="AW148" s="13" t="s">
        <v>35</v>
      </c>
      <c r="AX148" s="13" t="s">
        <v>73</v>
      </c>
      <c r="AY148" s="203" t="s">
        <v>155</v>
      </c>
    </row>
    <row r="149" spans="1:65" s="13" customFormat="1" ht="10.199999999999999" x14ac:dyDescent="0.2">
      <c r="B149" s="192"/>
      <c r="C149" s="193"/>
      <c r="D149" s="194" t="s">
        <v>165</v>
      </c>
      <c r="E149" s="195" t="s">
        <v>19</v>
      </c>
      <c r="F149" s="196" t="s">
        <v>242</v>
      </c>
      <c r="G149" s="193"/>
      <c r="H149" s="197">
        <v>82.093000000000004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165</v>
      </c>
      <c r="AU149" s="203" t="s">
        <v>83</v>
      </c>
      <c r="AV149" s="13" t="s">
        <v>83</v>
      </c>
      <c r="AW149" s="13" t="s">
        <v>35</v>
      </c>
      <c r="AX149" s="13" t="s">
        <v>73</v>
      </c>
      <c r="AY149" s="203" t="s">
        <v>155</v>
      </c>
    </row>
    <row r="150" spans="1:65" s="13" customFormat="1" ht="10.199999999999999" x14ac:dyDescent="0.2">
      <c r="B150" s="192"/>
      <c r="C150" s="193"/>
      <c r="D150" s="194" t="s">
        <v>165</v>
      </c>
      <c r="E150" s="195" t="s">
        <v>19</v>
      </c>
      <c r="F150" s="196" t="s">
        <v>243</v>
      </c>
      <c r="G150" s="193"/>
      <c r="H150" s="197">
        <v>35.755000000000003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165</v>
      </c>
      <c r="AU150" s="203" t="s">
        <v>83</v>
      </c>
      <c r="AV150" s="13" t="s">
        <v>83</v>
      </c>
      <c r="AW150" s="13" t="s">
        <v>35</v>
      </c>
      <c r="AX150" s="13" t="s">
        <v>73</v>
      </c>
      <c r="AY150" s="203" t="s">
        <v>155</v>
      </c>
    </row>
    <row r="151" spans="1:65" s="14" customFormat="1" ht="10.199999999999999" x14ac:dyDescent="0.2">
      <c r="B151" s="204"/>
      <c r="C151" s="205"/>
      <c r="D151" s="194" t="s">
        <v>165</v>
      </c>
      <c r="E151" s="206" t="s">
        <v>19</v>
      </c>
      <c r="F151" s="207" t="s">
        <v>168</v>
      </c>
      <c r="G151" s="205"/>
      <c r="H151" s="208">
        <v>121.37800000000001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165</v>
      </c>
      <c r="AU151" s="214" t="s">
        <v>83</v>
      </c>
      <c r="AV151" s="14" t="s">
        <v>161</v>
      </c>
      <c r="AW151" s="14" t="s">
        <v>35</v>
      </c>
      <c r="AX151" s="14" t="s">
        <v>81</v>
      </c>
      <c r="AY151" s="214" t="s">
        <v>155</v>
      </c>
    </row>
    <row r="152" spans="1:65" s="2" customFormat="1" ht="24.15" customHeight="1" x14ac:dyDescent="0.2">
      <c r="A152" s="34"/>
      <c r="B152" s="35"/>
      <c r="C152" s="174" t="s">
        <v>8</v>
      </c>
      <c r="D152" s="174" t="s">
        <v>157</v>
      </c>
      <c r="E152" s="175" t="s">
        <v>244</v>
      </c>
      <c r="F152" s="176" t="s">
        <v>245</v>
      </c>
      <c r="G152" s="177" t="s">
        <v>103</v>
      </c>
      <c r="H152" s="178">
        <v>145.56299999999999</v>
      </c>
      <c r="I152" s="179"/>
      <c r="J152" s="180">
        <f>ROUND(I152*H152,2)</f>
        <v>0</v>
      </c>
      <c r="K152" s="176" t="s">
        <v>160</v>
      </c>
      <c r="L152" s="39"/>
      <c r="M152" s="181" t="s">
        <v>19</v>
      </c>
      <c r="N152" s="182" t="s">
        <v>44</v>
      </c>
      <c r="O152" s="64"/>
      <c r="P152" s="183">
        <f>O152*H152</f>
        <v>0</v>
      </c>
      <c r="Q152" s="183">
        <v>7.571E-2</v>
      </c>
      <c r="R152" s="183">
        <f>Q152*H152</f>
        <v>11.02057473</v>
      </c>
      <c r="S152" s="183">
        <v>0</v>
      </c>
      <c r="T152" s="18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5" t="s">
        <v>161</v>
      </c>
      <c r="AT152" s="185" t="s">
        <v>157</v>
      </c>
      <c r="AU152" s="185" t="s">
        <v>83</v>
      </c>
      <c r="AY152" s="17" t="s">
        <v>155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7" t="s">
        <v>81</v>
      </c>
      <c r="BK152" s="186">
        <f>ROUND(I152*H152,2)</f>
        <v>0</v>
      </c>
      <c r="BL152" s="17" t="s">
        <v>161</v>
      </c>
      <c r="BM152" s="185" t="s">
        <v>246</v>
      </c>
    </row>
    <row r="153" spans="1:65" s="2" customFormat="1" ht="10.199999999999999" x14ac:dyDescent="0.2">
      <c r="A153" s="34"/>
      <c r="B153" s="35"/>
      <c r="C153" s="36"/>
      <c r="D153" s="187" t="s">
        <v>163</v>
      </c>
      <c r="E153" s="36"/>
      <c r="F153" s="188" t="s">
        <v>247</v>
      </c>
      <c r="G153" s="36"/>
      <c r="H153" s="36"/>
      <c r="I153" s="189"/>
      <c r="J153" s="36"/>
      <c r="K153" s="36"/>
      <c r="L153" s="39"/>
      <c r="M153" s="190"/>
      <c r="N153" s="191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163</v>
      </c>
      <c r="AU153" s="17" t="s">
        <v>83</v>
      </c>
    </row>
    <row r="154" spans="1:65" s="13" customFormat="1" ht="10.199999999999999" x14ac:dyDescent="0.2">
      <c r="B154" s="192"/>
      <c r="C154" s="193"/>
      <c r="D154" s="194" t="s">
        <v>165</v>
      </c>
      <c r="E154" s="195" t="s">
        <v>19</v>
      </c>
      <c r="F154" s="196" t="s">
        <v>248</v>
      </c>
      <c r="G154" s="193"/>
      <c r="H154" s="197">
        <v>12.95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83</v>
      </c>
      <c r="AV154" s="13" t="s">
        <v>83</v>
      </c>
      <c r="AW154" s="13" t="s">
        <v>35</v>
      </c>
      <c r="AX154" s="13" t="s">
        <v>73</v>
      </c>
      <c r="AY154" s="203" t="s">
        <v>155</v>
      </c>
    </row>
    <row r="155" spans="1:65" s="13" customFormat="1" ht="20.399999999999999" x14ac:dyDescent="0.2">
      <c r="B155" s="192"/>
      <c r="C155" s="193"/>
      <c r="D155" s="194" t="s">
        <v>165</v>
      </c>
      <c r="E155" s="195" t="s">
        <v>19</v>
      </c>
      <c r="F155" s="196" t="s">
        <v>249</v>
      </c>
      <c r="G155" s="193"/>
      <c r="H155" s="197">
        <v>75.483000000000004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165</v>
      </c>
      <c r="AU155" s="203" t="s">
        <v>83</v>
      </c>
      <c r="AV155" s="13" t="s">
        <v>83</v>
      </c>
      <c r="AW155" s="13" t="s">
        <v>35</v>
      </c>
      <c r="AX155" s="13" t="s">
        <v>73</v>
      </c>
      <c r="AY155" s="203" t="s">
        <v>155</v>
      </c>
    </row>
    <row r="156" spans="1:65" s="13" customFormat="1" ht="10.199999999999999" x14ac:dyDescent="0.2">
      <c r="B156" s="192"/>
      <c r="C156" s="193"/>
      <c r="D156" s="194" t="s">
        <v>165</v>
      </c>
      <c r="E156" s="195" t="s">
        <v>19</v>
      </c>
      <c r="F156" s="196" t="s">
        <v>250</v>
      </c>
      <c r="G156" s="193"/>
      <c r="H156" s="197">
        <v>57.13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165</v>
      </c>
      <c r="AU156" s="203" t="s">
        <v>83</v>
      </c>
      <c r="AV156" s="13" t="s">
        <v>83</v>
      </c>
      <c r="AW156" s="13" t="s">
        <v>35</v>
      </c>
      <c r="AX156" s="13" t="s">
        <v>73</v>
      </c>
      <c r="AY156" s="203" t="s">
        <v>155</v>
      </c>
    </row>
    <row r="157" spans="1:65" s="14" customFormat="1" ht="10.199999999999999" x14ac:dyDescent="0.2">
      <c r="B157" s="204"/>
      <c r="C157" s="205"/>
      <c r="D157" s="194" t="s">
        <v>165</v>
      </c>
      <c r="E157" s="206" t="s">
        <v>19</v>
      </c>
      <c r="F157" s="207" t="s">
        <v>168</v>
      </c>
      <c r="G157" s="205"/>
      <c r="H157" s="208">
        <v>145.56300000000002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165</v>
      </c>
      <c r="AU157" s="214" t="s">
        <v>83</v>
      </c>
      <c r="AV157" s="14" t="s">
        <v>161</v>
      </c>
      <c r="AW157" s="14" t="s">
        <v>35</v>
      </c>
      <c r="AX157" s="14" t="s">
        <v>81</v>
      </c>
      <c r="AY157" s="214" t="s">
        <v>155</v>
      </c>
    </row>
    <row r="158" spans="1:65" s="2" customFormat="1" ht="21.75" customHeight="1" x14ac:dyDescent="0.2">
      <c r="A158" s="34"/>
      <c r="B158" s="35"/>
      <c r="C158" s="174" t="s">
        <v>251</v>
      </c>
      <c r="D158" s="174" t="s">
        <v>157</v>
      </c>
      <c r="E158" s="175" t="s">
        <v>252</v>
      </c>
      <c r="F158" s="176" t="s">
        <v>253</v>
      </c>
      <c r="G158" s="177" t="s">
        <v>103</v>
      </c>
      <c r="H158" s="178">
        <v>1.95</v>
      </c>
      <c r="I158" s="179"/>
      <c r="J158" s="180">
        <f>ROUND(I158*H158,2)</f>
        <v>0</v>
      </c>
      <c r="K158" s="176" t="s">
        <v>160</v>
      </c>
      <c r="L158" s="39"/>
      <c r="M158" s="181" t="s">
        <v>19</v>
      </c>
      <c r="N158" s="182" t="s">
        <v>44</v>
      </c>
      <c r="O158" s="64"/>
      <c r="P158" s="183">
        <f>O158*H158</f>
        <v>0</v>
      </c>
      <c r="Q158" s="183">
        <v>0.17818000000000001</v>
      </c>
      <c r="R158" s="183">
        <f>Q158*H158</f>
        <v>0.34745100000000001</v>
      </c>
      <c r="S158" s="183">
        <v>0</v>
      </c>
      <c r="T158" s="18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5" t="s">
        <v>161</v>
      </c>
      <c r="AT158" s="185" t="s">
        <v>157</v>
      </c>
      <c r="AU158" s="185" t="s">
        <v>83</v>
      </c>
      <c r="AY158" s="17" t="s">
        <v>155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7" t="s">
        <v>81</v>
      </c>
      <c r="BK158" s="186">
        <f>ROUND(I158*H158,2)</f>
        <v>0</v>
      </c>
      <c r="BL158" s="17" t="s">
        <v>161</v>
      </c>
      <c r="BM158" s="185" t="s">
        <v>254</v>
      </c>
    </row>
    <row r="159" spans="1:65" s="2" customFormat="1" ht="10.199999999999999" x14ac:dyDescent="0.2">
      <c r="A159" s="34"/>
      <c r="B159" s="35"/>
      <c r="C159" s="36"/>
      <c r="D159" s="187" t="s">
        <v>163</v>
      </c>
      <c r="E159" s="36"/>
      <c r="F159" s="188" t="s">
        <v>255</v>
      </c>
      <c r="G159" s="36"/>
      <c r="H159" s="36"/>
      <c r="I159" s="189"/>
      <c r="J159" s="36"/>
      <c r="K159" s="36"/>
      <c r="L159" s="39"/>
      <c r="M159" s="190"/>
      <c r="N159" s="191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83</v>
      </c>
    </row>
    <row r="160" spans="1:65" s="13" customFormat="1" ht="10.199999999999999" x14ac:dyDescent="0.2">
      <c r="B160" s="192"/>
      <c r="C160" s="193"/>
      <c r="D160" s="194" t="s">
        <v>165</v>
      </c>
      <c r="E160" s="195" t="s">
        <v>19</v>
      </c>
      <c r="F160" s="196" t="s">
        <v>256</v>
      </c>
      <c r="G160" s="193"/>
      <c r="H160" s="197">
        <v>1.95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165</v>
      </c>
      <c r="AU160" s="203" t="s">
        <v>83</v>
      </c>
      <c r="AV160" s="13" t="s">
        <v>83</v>
      </c>
      <c r="AW160" s="13" t="s">
        <v>35</v>
      </c>
      <c r="AX160" s="13" t="s">
        <v>81</v>
      </c>
      <c r="AY160" s="203" t="s">
        <v>155</v>
      </c>
    </row>
    <row r="161" spans="1:65" s="2" customFormat="1" ht="24.15" customHeight="1" x14ac:dyDescent="0.2">
      <c r="A161" s="34"/>
      <c r="B161" s="35"/>
      <c r="C161" s="174" t="s">
        <v>257</v>
      </c>
      <c r="D161" s="174" t="s">
        <v>157</v>
      </c>
      <c r="E161" s="175" t="s">
        <v>258</v>
      </c>
      <c r="F161" s="176" t="s">
        <v>259</v>
      </c>
      <c r="G161" s="177" t="s">
        <v>103</v>
      </c>
      <c r="H161" s="178">
        <v>22.5</v>
      </c>
      <c r="I161" s="179"/>
      <c r="J161" s="180">
        <f>ROUND(I161*H161,2)</f>
        <v>0</v>
      </c>
      <c r="K161" s="176" t="s">
        <v>160</v>
      </c>
      <c r="L161" s="39"/>
      <c r="M161" s="181" t="s">
        <v>19</v>
      </c>
      <c r="N161" s="182" t="s">
        <v>44</v>
      </c>
      <c r="O161" s="64"/>
      <c r="P161" s="183">
        <f>O161*H161</f>
        <v>0</v>
      </c>
      <c r="Q161" s="183">
        <v>7.9909999999999995E-2</v>
      </c>
      <c r="R161" s="183">
        <f>Q161*H161</f>
        <v>1.7979749999999999</v>
      </c>
      <c r="S161" s="183">
        <v>0</v>
      </c>
      <c r="T161" s="18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5" t="s">
        <v>161</v>
      </c>
      <c r="AT161" s="185" t="s">
        <v>157</v>
      </c>
      <c r="AU161" s="185" t="s">
        <v>83</v>
      </c>
      <c r="AY161" s="17" t="s">
        <v>155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7" t="s">
        <v>81</v>
      </c>
      <c r="BK161" s="186">
        <f>ROUND(I161*H161,2)</f>
        <v>0</v>
      </c>
      <c r="BL161" s="17" t="s">
        <v>161</v>
      </c>
      <c r="BM161" s="185" t="s">
        <v>260</v>
      </c>
    </row>
    <row r="162" spans="1:65" s="2" customFormat="1" ht="10.199999999999999" x14ac:dyDescent="0.2">
      <c r="A162" s="34"/>
      <c r="B162" s="35"/>
      <c r="C162" s="36"/>
      <c r="D162" s="187" t="s">
        <v>163</v>
      </c>
      <c r="E162" s="36"/>
      <c r="F162" s="188" t="s">
        <v>261</v>
      </c>
      <c r="G162" s="36"/>
      <c r="H162" s="36"/>
      <c r="I162" s="189"/>
      <c r="J162" s="36"/>
      <c r="K162" s="36"/>
      <c r="L162" s="39"/>
      <c r="M162" s="190"/>
      <c r="N162" s="191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163</v>
      </c>
      <c r="AU162" s="17" t="s">
        <v>83</v>
      </c>
    </row>
    <row r="163" spans="1:65" s="13" customFormat="1" ht="10.199999999999999" x14ac:dyDescent="0.2">
      <c r="B163" s="192"/>
      <c r="C163" s="193"/>
      <c r="D163" s="194" t="s">
        <v>165</v>
      </c>
      <c r="E163" s="195" t="s">
        <v>19</v>
      </c>
      <c r="F163" s="196" t="s">
        <v>262</v>
      </c>
      <c r="G163" s="193"/>
      <c r="H163" s="197">
        <v>22.5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165</v>
      </c>
      <c r="AU163" s="203" t="s">
        <v>83</v>
      </c>
      <c r="AV163" s="13" t="s">
        <v>83</v>
      </c>
      <c r="AW163" s="13" t="s">
        <v>35</v>
      </c>
      <c r="AX163" s="13" t="s">
        <v>81</v>
      </c>
      <c r="AY163" s="203" t="s">
        <v>155</v>
      </c>
    </row>
    <row r="164" spans="1:65" s="2" customFormat="1" ht="24.15" customHeight="1" x14ac:dyDescent="0.2">
      <c r="A164" s="34"/>
      <c r="B164" s="35"/>
      <c r="C164" s="174" t="s">
        <v>263</v>
      </c>
      <c r="D164" s="174" t="s">
        <v>157</v>
      </c>
      <c r="E164" s="175" t="s">
        <v>264</v>
      </c>
      <c r="F164" s="176" t="s">
        <v>265</v>
      </c>
      <c r="G164" s="177" t="s">
        <v>103</v>
      </c>
      <c r="H164" s="178">
        <v>25.11</v>
      </c>
      <c r="I164" s="179"/>
      <c r="J164" s="180">
        <f>ROUND(I164*H164,2)</f>
        <v>0</v>
      </c>
      <c r="K164" s="176" t="s">
        <v>160</v>
      </c>
      <c r="L164" s="39"/>
      <c r="M164" s="181" t="s">
        <v>19</v>
      </c>
      <c r="N164" s="182" t="s">
        <v>44</v>
      </c>
      <c r="O164" s="64"/>
      <c r="P164" s="183">
        <f>O164*H164</f>
        <v>0</v>
      </c>
      <c r="Q164" s="183">
        <v>0.26340000000000002</v>
      </c>
      <c r="R164" s="183">
        <f>Q164*H164</f>
        <v>6.6139740000000007</v>
      </c>
      <c r="S164" s="183">
        <v>0</v>
      </c>
      <c r="T164" s="18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5" t="s">
        <v>161</v>
      </c>
      <c r="AT164" s="185" t="s">
        <v>157</v>
      </c>
      <c r="AU164" s="185" t="s">
        <v>83</v>
      </c>
      <c r="AY164" s="17" t="s">
        <v>155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81</v>
      </c>
      <c r="BK164" s="186">
        <f>ROUND(I164*H164,2)</f>
        <v>0</v>
      </c>
      <c r="BL164" s="17" t="s">
        <v>161</v>
      </c>
      <c r="BM164" s="185" t="s">
        <v>266</v>
      </c>
    </row>
    <row r="165" spans="1:65" s="2" customFormat="1" ht="10.199999999999999" x14ac:dyDescent="0.2">
      <c r="A165" s="34"/>
      <c r="B165" s="35"/>
      <c r="C165" s="36"/>
      <c r="D165" s="187" t="s">
        <v>163</v>
      </c>
      <c r="E165" s="36"/>
      <c r="F165" s="188" t="s">
        <v>267</v>
      </c>
      <c r="G165" s="36"/>
      <c r="H165" s="36"/>
      <c r="I165" s="189"/>
      <c r="J165" s="36"/>
      <c r="K165" s="36"/>
      <c r="L165" s="39"/>
      <c r="M165" s="190"/>
      <c r="N165" s="191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163</v>
      </c>
      <c r="AU165" s="17" t="s">
        <v>83</v>
      </c>
    </row>
    <row r="166" spans="1:65" s="13" customFormat="1" ht="10.199999999999999" x14ac:dyDescent="0.2">
      <c r="B166" s="192"/>
      <c r="C166" s="193"/>
      <c r="D166" s="194" t="s">
        <v>165</v>
      </c>
      <c r="E166" s="195" t="s">
        <v>19</v>
      </c>
      <c r="F166" s="196" t="s">
        <v>268</v>
      </c>
      <c r="G166" s="193"/>
      <c r="H166" s="197">
        <v>25.11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165</v>
      </c>
      <c r="AU166" s="203" t="s">
        <v>83</v>
      </c>
      <c r="AV166" s="13" t="s">
        <v>83</v>
      </c>
      <c r="AW166" s="13" t="s">
        <v>35</v>
      </c>
      <c r="AX166" s="13" t="s">
        <v>81</v>
      </c>
      <c r="AY166" s="203" t="s">
        <v>155</v>
      </c>
    </row>
    <row r="167" spans="1:65" s="12" customFormat="1" ht="22.8" customHeight="1" x14ac:dyDescent="0.25">
      <c r="B167" s="158"/>
      <c r="C167" s="159"/>
      <c r="D167" s="160" t="s">
        <v>72</v>
      </c>
      <c r="E167" s="172" t="s">
        <v>188</v>
      </c>
      <c r="F167" s="172" t="s">
        <v>269</v>
      </c>
      <c r="G167" s="159"/>
      <c r="H167" s="159"/>
      <c r="I167" s="162"/>
      <c r="J167" s="173">
        <f>BK167</f>
        <v>0</v>
      </c>
      <c r="K167" s="159"/>
      <c r="L167" s="164"/>
      <c r="M167" s="165"/>
      <c r="N167" s="166"/>
      <c r="O167" s="166"/>
      <c r="P167" s="167">
        <f>SUM(P168:P220)</f>
        <v>0</v>
      </c>
      <c r="Q167" s="166"/>
      <c r="R167" s="167">
        <f>SUM(R168:R220)</f>
        <v>26.417670480000002</v>
      </c>
      <c r="S167" s="166"/>
      <c r="T167" s="168">
        <f>SUM(T168:T220)</f>
        <v>0</v>
      </c>
      <c r="AR167" s="169" t="s">
        <v>81</v>
      </c>
      <c r="AT167" s="170" t="s">
        <v>72</v>
      </c>
      <c r="AU167" s="170" t="s">
        <v>81</v>
      </c>
      <c r="AY167" s="169" t="s">
        <v>155</v>
      </c>
      <c r="BK167" s="171">
        <f>SUM(BK168:BK220)</f>
        <v>0</v>
      </c>
    </row>
    <row r="168" spans="1:65" s="2" customFormat="1" ht="16.5" customHeight="1" x14ac:dyDescent="0.2">
      <c r="A168" s="34"/>
      <c r="B168" s="35"/>
      <c r="C168" s="174" t="s">
        <v>270</v>
      </c>
      <c r="D168" s="174" t="s">
        <v>157</v>
      </c>
      <c r="E168" s="175" t="s">
        <v>271</v>
      </c>
      <c r="F168" s="176" t="s">
        <v>272</v>
      </c>
      <c r="G168" s="177" t="s">
        <v>103</v>
      </c>
      <c r="H168" s="178">
        <v>5</v>
      </c>
      <c r="I168" s="179"/>
      <c r="J168" s="180">
        <f>ROUND(I168*H168,2)</f>
        <v>0</v>
      </c>
      <c r="K168" s="176" t="s">
        <v>160</v>
      </c>
      <c r="L168" s="39"/>
      <c r="M168" s="181" t="s">
        <v>19</v>
      </c>
      <c r="N168" s="182" t="s">
        <v>44</v>
      </c>
      <c r="O168" s="64"/>
      <c r="P168" s="183">
        <f>O168*H168</f>
        <v>0</v>
      </c>
      <c r="Q168" s="183">
        <v>4.0629999999999999E-2</v>
      </c>
      <c r="R168" s="183">
        <f>Q168*H168</f>
        <v>0.20315</v>
      </c>
      <c r="S168" s="183">
        <v>0</v>
      </c>
      <c r="T168" s="18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5" t="s">
        <v>161</v>
      </c>
      <c r="AT168" s="185" t="s">
        <v>157</v>
      </c>
      <c r="AU168" s="185" t="s">
        <v>83</v>
      </c>
      <c r="AY168" s="17" t="s">
        <v>155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7" t="s">
        <v>81</v>
      </c>
      <c r="BK168" s="186">
        <f>ROUND(I168*H168,2)</f>
        <v>0</v>
      </c>
      <c r="BL168" s="17" t="s">
        <v>161</v>
      </c>
      <c r="BM168" s="185" t="s">
        <v>273</v>
      </c>
    </row>
    <row r="169" spans="1:65" s="2" customFormat="1" ht="10.199999999999999" x14ac:dyDescent="0.2">
      <c r="A169" s="34"/>
      <c r="B169" s="35"/>
      <c r="C169" s="36"/>
      <c r="D169" s="187" t="s">
        <v>163</v>
      </c>
      <c r="E169" s="36"/>
      <c r="F169" s="188" t="s">
        <v>274</v>
      </c>
      <c r="G169" s="36"/>
      <c r="H169" s="36"/>
      <c r="I169" s="189"/>
      <c r="J169" s="36"/>
      <c r="K169" s="36"/>
      <c r="L169" s="39"/>
      <c r="M169" s="190"/>
      <c r="N169" s="191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83</v>
      </c>
    </row>
    <row r="170" spans="1:65" s="2" customFormat="1" ht="16.5" customHeight="1" x14ac:dyDescent="0.2">
      <c r="A170" s="34"/>
      <c r="B170" s="35"/>
      <c r="C170" s="174" t="s">
        <v>275</v>
      </c>
      <c r="D170" s="174" t="s">
        <v>157</v>
      </c>
      <c r="E170" s="175" t="s">
        <v>276</v>
      </c>
      <c r="F170" s="176" t="s">
        <v>277</v>
      </c>
      <c r="G170" s="177" t="s">
        <v>103</v>
      </c>
      <c r="H170" s="178">
        <v>284.08800000000002</v>
      </c>
      <c r="I170" s="179"/>
      <c r="J170" s="180">
        <f>ROUND(I170*H170,2)</f>
        <v>0</v>
      </c>
      <c r="K170" s="176" t="s">
        <v>160</v>
      </c>
      <c r="L170" s="39"/>
      <c r="M170" s="181" t="s">
        <v>19</v>
      </c>
      <c r="N170" s="182" t="s">
        <v>44</v>
      </c>
      <c r="O170" s="64"/>
      <c r="P170" s="183">
        <f>O170*H170</f>
        <v>0</v>
      </c>
      <c r="Q170" s="183">
        <v>5.4599999999999996E-3</v>
      </c>
      <c r="R170" s="183">
        <f>Q170*H170</f>
        <v>1.55112048</v>
      </c>
      <c r="S170" s="183">
        <v>0</v>
      </c>
      <c r="T170" s="18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5" t="s">
        <v>161</v>
      </c>
      <c r="AT170" s="185" t="s">
        <v>157</v>
      </c>
      <c r="AU170" s="185" t="s">
        <v>83</v>
      </c>
      <c r="AY170" s="17" t="s">
        <v>155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7" t="s">
        <v>81</v>
      </c>
      <c r="BK170" s="186">
        <f>ROUND(I170*H170,2)</f>
        <v>0</v>
      </c>
      <c r="BL170" s="17" t="s">
        <v>161</v>
      </c>
      <c r="BM170" s="185" t="s">
        <v>278</v>
      </c>
    </row>
    <row r="171" spans="1:65" s="2" customFormat="1" ht="10.199999999999999" x14ac:dyDescent="0.2">
      <c r="A171" s="34"/>
      <c r="B171" s="35"/>
      <c r="C171" s="36"/>
      <c r="D171" s="187" t="s">
        <v>163</v>
      </c>
      <c r="E171" s="36"/>
      <c r="F171" s="188" t="s">
        <v>279</v>
      </c>
      <c r="G171" s="36"/>
      <c r="H171" s="36"/>
      <c r="I171" s="189"/>
      <c r="J171" s="36"/>
      <c r="K171" s="36"/>
      <c r="L171" s="39"/>
      <c r="M171" s="190"/>
      <c r="N171" s="191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83</v>
      </c>
    </row>
    <row r="172" spans="1:65" s="13" customFormat="1" ht="10.199999999999999" x14ac:dyDescent="0.2">
      <c r="B172" s="192"/>
      <c r="C172" s="193"/>
      <c r="D172" s="194" t="s">
        <v>165</v>
      </c>
      <c r="E172" s="195" t="s">
        <v>19</v>
      </c>
      <c r="F172" s="196" t="s">
        <v>280</v>
      </c>
      <c r="G172" s="193"/>
      <c r="H172" s="197">
        <v>284.08800000000002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165</v>
      </c>
      <c r="AU172" s="203" t="s">
        <v>83</v>
      </c>
      <c r="AV172" s="13" t="s">
        <v>83</v>
      </c>
      <c r="AW172" s="13" t="s">
        <v>35</v>
      </c>
      <c r="AX172" s="13" t="s">
        <v>81</v>
      </c>
      <c r="AY172" s="203" t="s">
        <v>155</v>
      </c>
    </row>
    <row r="173" spans="1:65" s="2" customFormat="1" ht="16.5" customHeight="1" x14ac:dyDescent="0.2">
      <c r="A173" s="34"/>
      <c r="B173" s="35"/>
      <c r="C173" s="174" t="s">
        <v>7</v>
      </c>
      <c r="D173" s="174" t="s">
        <v>157</v>
      </c>
      <c r="E173" s="175" t="s">
        <v>281</v>
      </c>
      <c r="F173" s="176" t="s">
        <v>282</v>
      </c>
      <c r="G173" s="177" t="s">
        <v>103</v>
      </c>
      <c r="H173" s="178">
        <v>25</v>
      </c>
      <c r="I173" s="179"/>
      <c r="J173" s="180">
        <f>ROUND(I173*H173,2)</f>
        <v>0</v>
      </c>
      <c r="K173" s="176" t="s">
        <v>160</v>
      </c>
      <c r="L173" s="39"/>
      <c r="M173" s="181" t="s">
        <v>19</v>
      </c>
      <c r="N173" s="182" t="s">
        <v>44</v>
      </c>
      <c r="O173" s="64"/>
      <c r="P173" s="183">
        <f>O173*H173</f>
        <v>0</v>
      </c>
      <c r="Q173" s="183">
        <v>0.04</v>
      </c>
      <c r="R173" s="183">
        <f>Q173*H173</f>
        <v>1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161</v>
      </c>
      <c r="AT173" s="185" t="s">
        <v>157</v>
      </c>
      <c r="AU173" s="185" t="s">
        <v>83</v>
      </c>
      <c r="AY173" s="17" t="s">
        <v>155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81</v>
      </c>
      <c r="BK173" s="186">
        <f>ROUND(I173*H173,2)</f>
        <v>0</v>
      </c>
      <c r="BL173" s="17" t="s">
        <v>161</v>
      </c>
      <c r="BM173" s="185" t="s">
        <v>283</v>
      </c>
    </row>
    <row r="174" spans="1:65" s="2" customFormat="1" ht="10.199999999999999" x14ac:dyDescent="0.2">
      <c r="A174" s="34"/>
      <c r="B174" s="35"/>
      <c r="C174" s="36"/>
      <c r="D174" s="187" t="s">
        <v>163</v>
      </c>
      <c r="E174" s="36"/>
      <c r="F174" s="188" t="s">
        <v>284</v>
      </c>
      <c r="G174" s="36"/>
      <c r="H174" s="36"/>
      <c r="I174" s="189"/>
      <c r="J174" s="36"/>
      <c r="K174" s="36"/>
      <c r="L174" s="39"/>
      <c r="M174" s="190"/>
      <c r="N174" s="191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83</v>
      </c>
    </row>
    <row r="175" spans="1:65" s="2" customFormat="1" ht="16.5" customHeight="1" x14ac:dyDescent="0.2">
      <c r="A175" s="34"/>
      <c r="B175" s="35"/>
      <c r="C175" s="174" t="s">
        <v>285</v>
      </c>
      <c r="D175" s="174" t="s">
        <v>157</v>
      </c>
      <c r="E175" s="175" t="s">
        <v>286</v>
      </c>
      <c r="F175" s="176" t="s">
        <v>287</v>
      </c>
      <c r="G175" s="177" t="s">
        <v>103</v>
      </c>
      <c r="H175" s="178">
        <v>7.5</v>
      </c>
      <c r="I175" s="179"/>
      <c r="J175" s="180">
        <f>ROUND(I175*H175,2)</f>
        <v>0</v>
      </c>
      <c r="K175" s="176" t="s">
        <v>160</v>
      </c>
      <c r="L175" s="39"/>
      <c r="M175" s="181" t="s">
        <v>19</v>
      </c>
      <c r="N175" s="182" t="s">
        <v>44</v>
      </c>
      <c r="O175" s="64"/>
      <c r="P175" s="183">
        <f>O175*H175</f>
        <v>0</v>
      </c>
      <c r="Q175" s="183">
        <v>3.73E-2</v>
      </c>
      <c r="R175" s="183">
        <f>Q175*H175</f>
        <v>0.27975</v>
      </c>
      <c r="S175" s="183">
        <v>0</v>
      </c>
      <c r="T175" s="18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5" t="s">
        <v>161</v>
      </c>
      <c r="AT175" s="185" t="s">
        <v>157</v>
      </c>
      <c r="AU175" s="185" t="s">
        <v>83</v>
      </c>
      <c r="AY175" s="17" t="s">
        <v>155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7" t="s">
        <v>81</v>
      </c>
      <c r="BK175" s="186">
        <f>ROUND(I175*H175,2)</f>
        <v>0</v>
      </c>
      <c r="BL175" s="17" t="s">
        <v>161</v>
      </c>
      <c r="BM175" s="185" t="s">
        <v>288</v>
      </c>
    </row>
    <row r="176" spans="1:65" s="2" customFormat="1" ht="10.199999999999999" x14ac:dyDescent="0.2">
      <c r="A176" s="34"/>
      <c r="B176" s="35"/>
      <c r="C176" s="36"/>
      <c r="D176" s="187" t="s">
        <v>163</v>
      </c>
      <c r="E176" s="36"/>
      <c r="F176" s="188" t="s">
        <v>289</v>
      </c>
      <c r="G176" s="36"/>
      <c r="H176" s="36"/>
      <c r="I176" s="189"/>
      <c r="J176" s="36"/>
      <c r="K176" s="36"/>
      <c r="L176" s="39"/>
      <c r="M176" s="190"/>
      <c r="N176" s="191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83</v>
      </c>
    </row>
    <row r="177" spans="1:65" s="2" customFormat="1" ht="21.75" customHeight="1" x14ac:dyDescent="0.2">
      <c r="A177" s="34"/>
      <c r="B177" s="35"/>
      <c r="C177" s="174" t="s">
        <v>290</v>
      </c>
      <c r="D177" s="174" t="s">
        <v>157</v>
      </c>
      <c r="E177" s="175" t="s">
        <v>291</v>
      </c>
      <c r="F177" s="176" t="s">
        <v>292</v>
      </c>
      <c r="G177" s="177" t="s">
        <v>171</v>
      </c>
      <c r="H177" s="178">
        <v>20</v>
      </c>
      <c r="I177" s="179"/>
      <c r="J177" s="180">
        <f>ROUND(I177*H177,2)</f>
        <v>0</v>
      </c>
      <c r="K177" s="176" t="s">
        <v>160</v>
      </c>
      <c r="L177" s="39"/>
      <c r="M177" s="181" t="s">
        <v>19</v>
      </c>
      <c r="N177" s="182" t="s">
        <v>44</v>
      </c>
      <c r="O177" s="64"/>
      <c r="P177" s="183">
        <f>O177*H177</f>
        <v>0</v>
      </c>
      <c r="Q177" s="183">
        <v>4.1500000000000002E-2</v>
      </c>
      <c r="R177" s="183">
        <f>Q177*H177</f>
        <v>0.83000000000000007</v>
      </c>
      <c r="S177" s="183">
        <v>0</v>
      </c>
      <c r="T177" s="18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5" t="s">
        <v>161</v>
      </c>
      <c r="AT177" s="185" t="s">
        <v>157</v>
      </c>
      <c r="AU177" s="185" t="s">
        <v>83</v>
      </c>
      <c r="AY177" s="17" t="s">
        <v>155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7" t="s">
        <v>81</v>
      </c>
      <c r="BK177" s="186">
        <f>ROUND(I177*H177,2)</f>
        <v>0</v>
      </c>
      <c r="BL177" s="17" t="s">
        <v>161</v>
      </c>
      <c r="BM177" s="185" t="s">
        <v>293</v>
      </c>
    </row>
    <row r="178" spans="1:65" s="2" customFormat="1" ht="10.199999999999999" x14ac:dyDescent="0.2">
      <c r="A178" s="34"/>
      <c r="B178" s="35"/>
      <c r="C178" s="36"/>
      <c r="D178" s="187" t="s">
        <v>163</v>
      </c>
      <c r="E178" s="36"/>
      <c r="F178" s="188" t="s">
        <v>294</v>
      </c>
      <c r="G178" s="36"/>
      <c r="H178" s="36"/>
      <c r="I178" s="189"/>
      <c r="J178" s="36"/>
      <c r="K178" s="36"/>
      <c r="L178" s="39"/>
      <c r="M178" s="190"/>
      <c r="N178" s="191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163</v>
      </c>
      <c r="AU178" s="17" t="s">
        <v>83</v>
      </c>
    </row>
    <row r="179" spans="1:65" s="2" customFormat="1" ht="24.15" customHeight="1" x14ac:dyDescent="0.2">
      <c r="A179" s="34"/>
      <c r="B179" s="35"/>
      <c r="C179" s="174" t="s">
        <v>295</v>
      </c>
      <c r="D179" s="174" t="s">
        <v>157</v>
      </c>
      <c r="E179" s="175" t="s">
        <v>296</v>
      </c>
      <c r="F179" s="176" t="s">
        <v>297</v>
      </c>
      <c r="G179" s="177" t="s">
        <v>103</v>
      </c>
      <c r="H179" s="178">
        <v>570.9</v>
      </c>
      <c r="I179" s="179"/>
      <c r="J179" s="180">
        <f>ROUND(I179*H179,2)</f>
        <v>0</v>
      </c>
      <c r="K179" s="176" t="s">
        <v>160</v>
      </c>
      <c r="L179" s="39"/>
      <c r="M179" s="181" t="s">
        <v>19</v>
      </c>
      <c r="N179" s="182" t="s">
        <v>44</v>
      </c>
      <c r="O179" s="64"/>
      <c r="P179" s="183">
        <f>O179*H179</f>
        <v>0</v>
      </c>
      <c r="Q179" s="183">
        <v>1.103E-2</v>
      </c>
      <c r="R179" s="183">
        <f>Q179*H179</f>
        <v>6.2970269999999999</v>
      </c>
      <c r="S179" s="183">
        <v>0</v>
      </c>
      <c r="T179" s="18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5" t="s">
        <v>161</v>
      </c>
      <c r="AT179" s="185" t="s">
        <v>157</v>
      </c>
      <c r="AU179" s="185" t="s">
        <v>83</v>
      </c>
      <c r="AY179" s="17" t="s">
        <v>155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7" t="s">
        <v>81</v>
      </c>
      <c r="BK179" s="186">
        <f>ROUND(I179*H179,2)</f>
        <v>0</v>
      </c>
      <c r="BL179" s="17" t="s">
        <v>161</v>
      </c>
      <c r="BM179" s="185" t="s">
        <v>298</v>
      </c>
    </row>
    <row r="180" spans="1:65" s="2" customFormat="1" ht="10.199999999999999" x14ac:dyDescent="0.2">
      <c r="A180" s="34"/>
      <c r="B180" s="35"/>
      <c r="C180" s="36"/>
      <c r="D180" s="187" t="s">
        <v>163</v>
      </c>
      <c r="E180" s="36"/>
      <c r="F180" s="188" t="s">
        <v>299</v>
      </c>
      <c r="G180" s="36"/>
      <c r="H180" s="36"/>
      <c r="I180" s="189"/>
      <c r="J180" s="36"/>
      <c r="K180" s="36"/>
      <c r="L180" s="39"/>
      <c r="M180" s="190"/>
      <c r="N180" s="191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83</v>
      </c>
    </row>
    <row r="181" spans="1:65" s="13" customFormat="1" ht="10.199999999999999" x14ac:dyDescent="0.2">
      <c r="B181" s="192"/>
      <c r="C181" s="193"/>
      <c r="D181" s="194" t="s">
        <v>165</v>
      </c>
      <c r="E181" s="195" t="s">
        <v>19</v>
      </c>
      <c r="F181" s="196" t="s">
        <v>300</v>
      </c>
      <c r="G181" s="193"/>
      <c r="H181" s="197">
        <v>16.3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165</v>
      </c>
      <c r="AU181" s="203" t="s">
        <v>83</v>
      </c>
      <c r="AV181" s="13" t="s">
        <v>83</v>
      </c>
      <c r="AW181" s="13" t="s">
        <v>35</v>
      </c>
      <c r="AX181" s="13" t="s">
        <v>73</v>
      </c>
      <c r="AY181" s="203" t="s">
        <v>155</v>
      </c>
    </row>
    <row r="182" spans="1:65" s="13" customFormat="1" ht="10.199999999999999" x14ac:dyDescent="0.2">
      <c r="B182" s="192"/>
      <c r="C182" s="193"/>
      <c r="D182" s="194" t="s">
        <v>165</v>
      </c>
      <c r="E182" s="195" t="s">
        <v>19</v>
      </c>
      <c r="F182" s="196" t="s">
        <v>301</v>
      </c>
      <c r="G182" s="193"/>
      <c r="H182" s="197">
        <v>20.6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165</v>
      </c>
      <c r="AU182" s="203" t="s">
        <v>83</v>
      </c>
      <c r="AV182" s="13" t="s">
        <v>83</v>
      </c>
      <c r="AW182" s="13" t="s">
        <v>35</v>
      </c>
      <c r="AX182" s="13" t="s">
        <v>73</v>
      </c>
      <c r="AY182" s="203" t="s">
        <v>155</v>
      </c>
    </row>
    <row r="183" spans="1:65" s="13" customFormat="1" ht="10.199999999999999" x14ac:dyDescent="0.2">
      <c r="B183" s="192"/>
      <c r="C183" s="193"/>
      <c r="D183" s="194" t="s">
        <v>165</v>
      </c>
      <c r="E183" s="195" t="s">
        <v>19</v>
      </c>
      <c r="F183" s="196" t="s">
        <v>302</v>
      </c>
      <c r="G183" s="193"/>
      <c r="H183" s="197">
        <v>242.8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165</v>
      </c>
      <c r="AU183" s="203" t="s">
        <v>83</v>
      </c>
      <c r="AV183" s="13" t="s">
        <v>83</v>
      </c>
      <c r="AW183" s="13" t="s">
        <v>35</v>
      </c>
      <c r="AX183" s="13" t="s">
        <v>73</v>
      </c>
      <c r="AY183" s="203" t="s">
        <v>155</v>
      </c>
    </row>
    <row r="184" spans="1:65" s="13" customFormat="1" ht="10.199999999999999" x14ac:dyDescent="0.2">
      <c r="B184" s="192"/>
      <c r="C184" s="193"/>
      <c r="D184" s="194" t="s">
        <v>165</v>
      </c>
      <c r="E184" s="195" t="s">
        <v>19</v>
      </c>
      <c r="F184" s="196" t="s">
        <v>303</v>
      </c>
      <c r="G184" s="193"/>
      <c r="H184" s="197">
        <v>291.2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83</v>
      </c>
      <c r="AV184" s="13" t="s">
        <v>83</v>
      </c>
      <c r="AW184" s="13" t="s">
        <v>35</v>
      </c>
      <c r="AX184" s="13" t="s">
        <v>73</v>
      </c>
      <c r="AY184" s="203" t="s">
        <v>155</v>
      </c>
    </row>
    <row r="185" spans="1:65" s="14" customFormat="1" ht="10.199999999999999" x14ac:dyDescent="0.2">
      <c r="B185" s="204"/>
      <c r="C185" s="205"/>
      <c r="D185" s="194" t="s">
        <v>165</v>
      </c>
      <c r="E185" s="206" t="s">
        <v>19</v>
      </c>
      <c r="F185" s="207" t="s">
        <v>168</v>
      </c>
      <c r="G185" s="205"/>
      <c r="H185" s="208">
        <v>570.90000000000009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165</v>
      </c>
      <c r="AU185" s="214" t="s">
        <v>83</v>
      </c>
      <c r="AV185" s="14" t="s">
        <v>161</v>
      </c>
      <c r="AW185" s="14" t="s">
        <v>35</v>
      </c>
      <c r="AX185" s="14" t="s">
        <v>81</v>
      </c>
      <c r="AY185" s="214" t="s">
        <v>155</v>
      </c>
    </row>
    <row r="186" spans="1:65" s="2" customFormat="1" ht="16.5" customHeight="1" x14ac:dyDescent="0.2">
      <c r="A186" s="34"/>
      <c r="B186" s="35"/>
      <c r="C186" s="174" t="s">
        <v>304</v>
      </c>
      <c r="D186" s="174" t="s">
        <v>157</v>
      </c>
      <c r="E186" s="175" t="s">
        <v>305</v>
      </c>
      <c r="F186" s="176" t="s">
        <v>306</v>
      </c>
      <c r="G186" s="177" t="s">
        <v>307</v>
      </c>
      <c r="H186" s="178">
        <v>464.77</v>
      </c>
      <c r="I186" s="179"/>
      <c r="J186" s="180">
        <f>ROUND(I186*H186,2)</f>
        <v>0</v>
      </c>
      <c r="K186" s="176" t="s">
        <v>160</v>
      </c>
      <c r="L186" s="39"/>
      <c r="M186" s="181" t="s">
        <v>19</v>
      </c>
      <c r="N186" s="182" t="s">
        <v>44</v>
      </c>
      <c r="O186" s="64"/>
      <c r="P186" s="183">
        <f>O186*H186</f>
        <v>0</v>
      </c>
      <c r="Q186" s="183">
        <v>1.5E-3</v>
      </c>
      <c r="R186" s="183">
        <f>Q186*H186</f>
        <v>0.69715499999999997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161</v>
      </c>
      <c r="AT186" s="185" t="s">
        <v>157</v>
      </c>
      <c r="AU186" s="185" t="s">
        <v>83</v>
      </c>
      <c r="AY186" s="17" t="s">
        <v>155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81</v>
      </c>
      <c r="BK186" s="186">
        <f>ROUND(I186*H186,2)</f>
        <v>0</v>
      </c>
      <c r="BL186" s="17" t="s">
        <v>161</v>
      </c>
      <c r="BM186" s="185" t="s">
        <v>308</v>
      </c>
    </row>
    <row r="187" spans="1:65" s="2" customFormat="1" ht="10.199999999999999" x14ac:dyDescent="0.2">
      <c r="A187" s="34"/>
      <c r="B187" s="35"/>
      <c r="C187" s="36"/>
      <c r="D187" s="187" t="s">
        <v>163</v>
      </c>
      <c r="E187" s="36"/>
      <c r="F187" s="188" t="s">
        <v>309</v>
      </c>
      <c r="G187" s="36"/>
      <c r="H187" s="36"/>
      <c r="I187" s="189"/>
      <c r="J187" s="36"/>
      <c r="K187" s="36"/>
      <c r="L187" s="39"/>
      <c r="M187" s="190"/>
      <c r="N187" s="191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83</v>
      </c>
    </row>
    <row r="188" spans="1:65" s="13" customFormat="1" ht="10.199999999999999" x14ac:dyDescent="0.2">
      <c r="B188" s="192"/>
      <c r="C188" s="193"/>
      <c r="D188" s="194" t="s">
        <v>165</v>
      </c>
      <c r="E188" s="195" t="s">
        <v>19</v>
      </c>
      <c r="F188" s="196" t="s">
        <v>310</v>
      </c>
      <c r="G188" s="193"/>
      <c r="H188" s="197">
        <v>30.9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165</v>
      </c>
      <c r="AU188" s="203" t="s">
        <v>83</v>
      </c>
      <c r="AV188" s="13" t="s">
        <v>83</v>
      </c>
      <c r="AW188" s="13" t="s">
        <v>35</v>
      </c>
      <c r="AX188" s="13" t="s">
        <v>73</v>
      </c>
      <c r="AY188" s="203" t="s">
        <v>155</v>
      </c>
    </row>
    <row r="189" spans="1:65" s="13" customFormat="1" ht="10.199999999999999" x14ac:dyDescent="0.2">
      <c r="B189" s="192"/>
      <c r="C189" s="193"/>
      <c r="D189" s="194" t="s">
        <v>165</v>
      </c>
      <c r="E189" s="195" t="s">
        <v>19</v>
      </c>
      <c r="F189" s="196" t="s">
        <v>311</v>
      </c>
      <c r="G189" s="193"/>
      <c r="H189" s="197">
        <v>45.6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165</v>
      </c>
      <c r="AU189" s="203" t="s">
        <v>83</v>
      </c>
      <c r="AV189" s="13" t="s">
        <v>83</v>
      </c>
      <c r="AW189" s="13" t="s">
        <v>35</v>
      </c>
      <c r="AX189" s="13" t="s">
        <v>73</v>
      </c>
      <c r="AY189" s="203" t="s">
        <v>155</v>
      </c>
    </row>
    <row r="190" spans="1:65" s="13" customFormat="1" ht="10.199999999999999" x14ac:dyDescent="0.2">
      <c r="B190" s="192"/>
      <c r="C190" s="193"/>
      <c r="D190" s="194" t="s">
        <v>165</v>
      </c>
      <c r="E190" s="195" t="s">
        <v>19</v>
      </c>
      <c r="F190" s="196" t="s">
        <v>312</v>
      </c>
      <c r="G190" s="193"/>
      <c r="H190" s="197">
        <v>7.3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165</v>
      </c>
      <c r="AU190" s="203" t="s">
        <v>83</v>
      </c>
      <c r="AV190" s="13" t="s">
        <v>83</v>
      </c>
      <c r="AW190" s="13" t="s">
        <v>35</v>
      </c>
      <c r="AX190" s="13" t="s">
        <v>73</v>
      </c>
      <c r="AY190" s="203" t="s">
        <v>155</v>
      </c>
    </row>
    <row r="191" spans="1:65" s="13" customFormat="1" ht="10.199999999999999" x14ac:dyDescent="0.2">
      <c r="B191" s="192"/>
      <c r="C191" s="193"/>
      <c r="D191" s="194" t="s">
        <v>165</v>
      </c>
      <c r="E191" s="195" t="s">
        <v>19</v>
      </c>
      <c r="F191" s="196" t="s">
        <v>313</v>
      </c>
      <c r="G191" s="193"/>
      <c r="H191" s="197">
        <v>26.56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165</v>
      </c>
      <c r="AU191" s="203" t="s">
        <v>83</v>
      </c>
      <c r="AV191" s="13" t="s">
        <v>83</v>
      </c>
      <c r="AW191" s="13" t="s">
        <v>35</v>
      </c>
      <c r="AX191" s="13" t="s">
        <v>73</v>
      </c>
      <c r="AY191" s="203" t="s">
        <v>155</v>
      </c>
    </row>
    <row r="192" spans="1:65" s="13" customFormat="1" ht="20.399999999999999" x14ac:dyDescent="0.2">
      <c r="B192" s="192"/>
      <c r="C192" s="193"/>
      <c r="D192" s="194" t="s">
        <v>165</v>
      </c>
      <c r="E192" s="195" t="s">
        <v>19</v>
      </c>
      <c r="F192" s="196" t="s">
        <v>314</v>
      </c>
      <c r="G192" s="193"/>
      <c r="H192" s="197">
        <v>130.16</v>
      </c>
      <c r="I192" s="198"/>
      <c r="J192" s="193"/>
      <c r="K192" s="193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165</v>
      </c>
      <c r="AU192" s="203" t="s">
        <v>83</v>
      </c>
      <c r="AV192" s="13" t="s">
        <v>83</v>
      </c>
      <c r="AW192" s="13" t="s">
        <v>35</v>
      </c>
      <c r="AX192" s="13" t="s">
        <v>73</v>
      </c>
      <c r="AY192" s="203" t="s">
        <v>155</v>
      </c>
    </row>
    <row r="193" spans="1:65" s="13" customFormat="1" ht="10.199999999999999" x14ac:dyDescent="0.2">
      <c r="B193" s="192"/>
      <c r="C193" s="193"/>
      <c r="D193" s="194" t="s">
        <v>165</v>
      </c>
      <c r="E193" s="195" t="s">
        <v>19</v>
      </c>
      <c r="F193" s="196" t="s">
        <v>315</v>
      </c>
      <c r="G193" s="193"/>
      <c r="H193" s="197">
        <v>39.450000000000003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165</v>
      </c>
      <c r="AU193" s="203" t="s">
        <v>83</v>
      </c>
      <c r="AV193" s="13" t="s">
        <v>83</v>
      </c>
      <c r="AW193" s="13" t="s">
        <v>35</v>
      </c>
      <c r="AX193" s="13" t="s">
        <v>73</v>
      </c>
      <c r="AY193" s="203" t="s">
        <v>155</v>
      </c>
    </row>
    <row r="194" spans="1:65" s="13" customFormat="1" ht="10.199999999999999" x14ac:dyDescent="0.2">
      <c r="B194" s="192"/>
      <c r="C194" s="193"/>
      <c r="D194" s="194" t="s">
        <v>165</v>
      </c>
      <c r="E194" s="195" t="s">
        <v>19</v>
      </c>
      <c r="F194" s="196" t="s">
        <v>316</v>
      </c>
      <c r="G194" s="193"/>
      <c r="H194" s="197">
        <v>64.8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165</v>
      </c>
      <c r="AU194" s="203" t="s">
        <v>83</v>
      </c>
      <c r="AV194" s="13" t="s">
        <v>83</v>
      </c>
      <c r="AW194" s="13" t="s">
        <v>35</v>
      </c>
      <c r="AX194" s="13" t="s">
        <v>73</v>
      </c>
      <c r="AY194" s="203" t="s">
        <v>155</v>
      </c>
    </row>
    <row r="195" spans="1:65" s="13" customFormat="1" ht="10.199999999999999" x14ac:dyDescent="0.2">
      <c r="B195" s="192"/>
      <c r="C195" s="193"/>
      <c r="D195" s="194" t="s">
        <v>165</v>
      </c>
      <c r="E195" s="195" t="s">
        <v>19</v>
      </c>
      <c r="F195" s="196" t="s">
        <v>317</v>
      </c>
      <c r="G195" s="193"/>
      <c r="H195" s="197">
        <v>120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165</v>
      </c>
      <c r="AU195" s="203" t="s">
        <v>83</v>
      </c>
      <c r="AV195" s="13" t="s">
        <v>83</v>
      </c>
      <c r="AW195" s="13" t="s">
        <v>35</v>
      </c>
      <c r="AX195" s="13" t="s">
        <v>73</v>
      </c>
      <c r="AY195" s="203" t="s">
        <v>155</v>
      </c>
    </row>
    <row r="196" spans="1:65" s="14" customFormat="1" ht="10.199999999999999" x14ac:dyDescent="0.2">
      <c r="B196" s="204"/>
      <c r="C196" s="205"/>
      <c r="D196" s="194" t="s">
        <v>165</v>
      </c>
      <c r="E196" s="206" t="s">
        <v>19</v>
      </c>
      <c r="F196" s="207" t="s">
        <v>168</v>
      </c>
      <c r="G196" s="205"/>
      <c r="H196" s="208">
        <v>464.77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165</v>
      </c>
      <c r="AU196" s="214" t="s">
        <v>83</v>
      </c>
      <c r="AV196" s="14" t="s">
        <v>161</v>
      </c>
      <c r="AW196" s="14" t="s">
        <v>35</v>
      </c>
      <c r="AX196" s="14" t="s">
        <v>81</v>
      </c>
      <c r="AY196" s="214" t="s">
        <v>155</v>
      </c>
    </row>
    <row r="197" spans="1:65" s="2" customFormat="1" ht="24.15" customHeight="1" x14ac:dyDescent="0.2">
      <c r="A197" s="34"/>
      <c r="B197" s="35"/>
      <c r="C197" s="174" t="s">
        <v>318</v>
      </c>
      <c r="D197" s="174" t="s">
        <v>157</v>
      </c>
      <c r="E197" s="175" t="s">
        <v>319</v>
      </c>
      <c r="F197" s="176" t="s">
        <v>320</v>
      </c>
      <c r="G197" s="177" t="s">
        <v>196</v>
      </c>
      <c r="H197" s="178">
        <v>1.2</v>
      </c>
      <c r="I197" s="179"/>
      <c r="J197" s="180">
        <f>ROUND(I197*H197,2)</f>
        <v>0</v>
      </c>
      <c r="K197" s="176" t="s">
        <v>160</v>
      </c>
      <c r="L197" s="39"/>
      <c r="M197" s="181" t="s">
        <v>19</v>
      </c>
      <c r="N197" s="182" t="s">
        <v>44</v>
      </c>
      <c r="O197" s="64"/>
      <c r="P197" s="183">
        <f>O197*H197</f>
        <v>0</v>
      </c>
      <c r="Q197" s="183">
        <v>2.2563399999999998</v>
      </c>
      <c r="R197" s="183">
        <f>Q197*H197</f>
        <v>2.7076079999999996</v>
      </c>
      <c r="S197" s="183">
        <v>0</v>
      </c>
      <c r="T197" s="18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5" t="s">
        <v>161</v>
      </c>
      <c r="AT197" s="185" t="s">
        <v>157</v>
      </c>
      <c r="AU197" s="185" t="s">
        <v>83</v>
      </c>
      <c r="AY197" s="17" t="s">
        <v>155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7" t="s">
        <v>81</v>
      </c>
      <c r="BK197" s="186">
        <f>ROUND(I197*H197,2)</f>
        <v>0</v>
      </c>
      <c r="BL197" s="17" t="s">
        <v>161</v>
      </c>
      <c r="BM197" s="185" t="s">
        <v>321</v>
      </c>
    </row>
    <row r="198" spans="1:65" s="2" customFormat="1" ht="10.199999999999999" x14ac:dyDescent="0.2">
      <c r="A198" s="34"/>
      <c r="B198" s="35"/>
      <c r="C198" s="36"/>
      <c r="D198" s="187" t="s">
        <v>163</v>
      </c>
      <c r="E198" s="36"/>
      <c r="F198" s="188" t="s">
        <v>322</v>
      </c>
      <c r="G198" s="36"/>
      <c r="H198" s="36"/>
      <c r="I198" s="189"/>
      <c r="J198" s="36"/>
      <c r="K198" s="36"/>
      <c r="L198" s="39"/>
      <c r="M198" s="190"/>
      <c r="N198" s="191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163</v>
      </c>
      <c r="AU198" s="17" t="s">
        <v>83</v>
      </c>
    </row>
    <row r="199" spans="1:65" s="2" customFormat="1" ht="21.75" customHeight="1" x14ac:dyDescent="0.2">
      <c r="A199" s="34"/>
      <c r="B199" s="35"/>
      <c r="C199" s="174" t="s">
        <v>323</v>
      </c>
      <c r="D199" s="174" t="s">
        <v>157</v>
      </c>
      <c r="E199" s="175" t="s">
        <v>324</v>
      </c>
      <c r="F199" s="176" t="s">
        <v>325</v>
      </c>
      <c r="G199" s="177" t="s">
        <v>103</v>
      </c>
      <c r="H199" s="178">
        <v>14.42</v>
      </c>
      <c r="I199" s="179"/>
      <c r="J199" s="180">
        <f>ROUND(I199*H199,2)</f>
        <v>0</v>
      </c>
      <c r="K199" s="176" t="s">
        <v>160</v>
      </c>
      <c r="L199" s="39"/>
      <c r="M199" s="181" t="s">
        <v>19</v>
      </c>
      <c r="N199" s="182" t="s">
        <v>44</v>
      </c>
      <c r="O199" s="64"/>
      <c r="P199" s="183">
        <f>O199*H199</f>
        <v>0</v>
      </c>
      <c r="Q199" s="183">
        <v>6.3E-2</v>
      </c>
      <c r="R199" s="183">
        <f>Q199*H199</f>
        <v>0.90846000000000005</v>
      </c>
      <c r="S199" s="183">
        <v>0</v>
      </c>
      <c r="T199" s="18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5" t="s">
        <v>161</v>
      </c>
      <c r="AT199" s="185" t="s">
        <v>157</v>
      </c>
      <c r="AU199" s="185" t="s">
        <v>83</v>
      </c>
      <c r="AY199" s="17" t="s">
        <v>155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7" t="s">
        <v>81</v>
      </c>
      <c r="BK199" s="186">
        <f>ROUND(I199*H199,2)</f>
        <v>0</v>
      </c>
      <c r="BL199" s="17" t="s">
        <v>161</v>
      </c>
      <c r="BM199" s="185" t="s">
        <v>326</v>
      </c>
    </row>
    <row r="200" spans="1:65" s="2" customFormat="1" ht="10.199999999999999" x14ac:dyDescent="0.2">
      <c r="A200" s="34"/>
      <c r="B200" s="35"/>
      <c r="C200" s="36"/>
      <c r="D200" s="187" t="s">
        <v>163</v>
      </c>
      <c r="E200" s="36"/>
      <c r="F200" s="188" t="s">
        <v>327</v>
      </c>
      <c r="G200" s="36"/>
      <c r="H200" s="36"/>
      <c r="I200" s="189"/>
      <c r="J200" s="36"/>
      <c r="K200" s="36"/>
      <c r="L200" s="39"/>
      <c r="M200" s="190"/>
      <c r="N200" s="191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83</v>
      </c>
    </row>
    <row r="201" spans="1:65" s="13" customFormat="1" ht="10.199999999999999" x14ac:dyDescent="0.2">
      <c r="B201" s="192"/>
      <c r="C201" s="193"/>
      <c r="D201" s="194" t="s">
        <v>165</v>
      </c>
      <c r="E201" s="195" t="s">
        <v>19</v>
      </c>
      <c r="F201" s="196" t="s">
        <v>328</v>
      </c>
      <c r="G201" s="193"/>
      <c r="H201" s="197">
        <v>14.42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165</v>
      </c>
      <c r="AU201" s="203" t="s">
        <v>83</v>
      </c>
      <c r="AV201" s="13" t="s">
        <v>83</v>
      </c>
      <c r="AW201" s="13" t="s">
        <v>35</v>
      </c>
      <c r="AX201" s="13" t="s">
        <v>81</v>
      </c>
      <c r="AY201" s="203" t="s">
        <v>155</v>
      </c>
    </row>
    <row r="202" spans="1:65" s="2" customFormat="1" ht="24.15" customHeight="1" x14ac:dyDescent="0.2">
      <c r="A202" s="34"/>
      <c r="B202" s="35"/>
      <c r="C202" s="174" t="s">
        <v>329</v>
      </c>
      <c r="D202" s="174" t="s">
        <v>157</v>
      </c>
      <c r="E202" s="175" t="s">
        <v>330</v>
      </c>
      <c r="F202" s="176" t="s">
        <v>331</v>
      </c>
      <c r="G202" s="177" t="s">
        <v>171</v>
      </c>
      <c r="H202" s="178">
        <v>33</v>
      </c>
      <c r="I202" s="179"/>
      <c r="J202" s="180">
        <f>ROUND(I202*H202,2)</f>
        <v>0</v>
      </c>
      <c r="K202" s="176" t="s">
        <v>160</v>
      </c>
      <c r="L202" s="39"/>
      <c r="M202" s="181" t="s">
        <v>19</v>
      </c>
      <c r="N202" s="182" t="s">
        <v>44</v>
      </c>
      <c r="O202" s="64"/>
      <c r="P202" s="183">
        <f>O202*H202</f>
        <v>0</v>
      </c>
      <c r="Q202" s="183">
        <v>4.684E-2</v>
      </c>
      <c r="R202" s="183">
        <f>Q202*H202</f>
        <v>1.54572</v>
      </c>
      <c r="S202" s="183">
        <v>0</v>
      </c>
      <c r="T202" s="18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5" t="s">
        <v>161</v>
      </c>
      <c r="AT202" s="185" t="s">
        <v>157</v>
      </c>
      <c r="AU202" s="185" t="s">
        <v>83</v>
      </c>
      <c r="AY202" s="17" t="s">
        <v>155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7" t="s">
        <v>81</v>
      </c>
      <c r="BK202" s="186">
        <f>ROUND(I202*H202,2)</f>
        <v>0</v>
      </c>
      <c r="BL202" s="17" t="s">
        <v>161</v>
      </c>
      <c r="BM202" s="185" t="s">
        <v>332</v>
      </c>
    </row>
    <row r="203" spans="1:65" s="2" customFormat="1" ht="10.199999999999999" x14ac:dyDescent="0.2">
      <c r="A203" s="34"/>
      <c r="B203" s="35"/>
      <c r="C203" s="36"/>
      <c r="D203" s="187" t="s">
        <v>163</v>
      </c>
      <c r="E203" s="36"/>
      <c r="F203" s="188" t="s">
        <v>333</v>
      </c>
      <c r="G203" s="36"/>
      <c r="H203" s="36"/>
      <c r="I203" s="189"/>
      <c r="J203" s="36"/>
      <c r="K203" s="36"/>
      <c r="L203" s="39"/>
      <c r="M203" s="190"/>
      <c r="N203" s="191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163</v>
      </c>
      <c r="AU203" s="17" t="s">
        <v>83</v>
      </c>
    </row>
    <row r="204" spans="1:65" s="13" customFormat="1" ht="10.199999999999999" x14ac:dyDescent="0.2">
      <c r="B204" s="192"/>
      <c r="C204" s="193"/>
      <c r="D204" s="194" t="s">
        <v>165</v>
      </c>
      <c r="E204" s="195" t="s">
        <v>19</v>
      </c>
      <c r="F204" s="196" t="s">
        <v>334</v>
      </c>
      <c r="G204" s="193"/>
      <c r="H204" s="197">
        <v>33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165</v>
      </c>
      <c r="AU204" s="203" t="s">
        <v>83</v>
      </c>
      <c r="AV204" s="13" t="s">
        <v>83</v>
      </c>
      <c r="AW204" s="13" t="s">
        <v>35</v>
      </c>
      <c r="AX204" s="13" t="s">
        <v>81</v>
      </c>
      <c r="AY204" s="203" t="s">
        <v>155</v>
      </c>
    </row>
    <row r="205" spans="1:65" s="2" customFormat="1" ht="21.75" customHeight="1" x14ac:dyDescent="0.2">
      <c r="A205" s="34"/>
      <c r="B205" s="35"/>
      <c r="C205" s="215" t="s">
        <v>335</v>
      </c>
      <c r="D205" s="215" t="s">
        <v>336</v>
      </c>
      <c r="E205" s="216" t="s">
        <v>337</v>
      </c>
      <c r="F205" s="217" t="s">
        <v>338</v>
      </c>
      <c r="G205" s="218" t="s">
        <v>171</v>
      </c>
      <c r="H205" s="219">
        <v>11</v>
      </c>
      <c r="I205" s="220"/>
      <c r="J205" s="221">
        <f>ROUND(I205*H205,2)</f>
        <v>0</v>
      </c>
      <c r="K205" s="217" t="s">
        <v>160</v>
      </c>
      <c r="L205" s="222"/>
      <c r="M205" s="223" t="s">
        <v>19</v>
      </c>
      <c r="N205" s="224" t="s">
        <v>44</v>
      </c>
      <c r="O205" s="64"/>
      <c r="P205" s="183">
        <f>O205*H205</f>
        <v>0</v>
      </c>
      <c r="Q205" s="183">
        <v>1.4579999999999999E-2</v>
      </c>
      <c r="R205" s="183">
        <f>Q205*H205</f>
        <v>0.16037999999999999</v>
      </c>
      <c r="S205" s="183">
        <v>0</v>
      </c>
      <c r="T205" s="18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5" t="s">
        <v>200</v>
      </c>
      <c r="AT205" s="185" t="s">
        <v>336</v>
      </c>
      <c r="AU205" s="185" t="s">
        <v>83</v>
      </c>
      <c r="AY205" s="17" t="s">
        <v>155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7" t="s">
        <v>81</v>
      </c>
      <c r="BK205" s="186">
        <f>ROUND(I205*H205,2)</f>
        <v>0</v>
      </c>
      <c r="BL205" s="17" t="s">
        <v>161</v>
      </c>
      <c r="BM205" s="185" t="s">
        <v>339</v>
      </c>
    </row>
    <row r="206" spans="1:65" s="2" customFormat="1" ht="21.75" customHeight="1" x14ac:dyDescent="0.2">
      <c r="A206" s="34"/>
      <c r="B206" s="35"/>
      <c r="C206" s="215" t="s">
        <v>340</v>
      </c>
      <c r="D206" s="215" t="s">
        <v>336</v>
      </c>
      <c r="E206" s="216" t="s">
        <v>341</v>
      </c>
      <c r="F206" s="217" t="s">
        <v>342</v>
      </c>
      <c r="G206" s="218" t="s">
        <v>171</v>
      </c>
      <c r="H206" s="219">
        <v>13</v>
      </c>
      <c r="I206" s="220"/>
      <c r="J206" s="221">
        <f>ROUND(I206*H206,2)</f>
        <v>0</v>
      </c>
      <c r="K206" s="217" t="s">
        <v>160</v>
      </c>
      <c r="L206" s="222"/>
      <c r="M206" s="223" t="s">
        <v>19</v>
      </c>
      <c r="N206" s="224" t="s">
        <v>44</v>
      </c>
      <c r="O206" s="64"/>
      <c r="P206" s="183">
        <f>O206*H206</f>
        <v>0</v>
      </c>
      <c r="Q206" s="183">
        <v>1.489E-2</v>
      </c>
      <c r="R206" s="183">
        <f>Q206*H206</f>
        <v>0.19357000000000002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200</v>
      </c>
      <c r="AT206" s="185" t="s">
        <v>336</v>
      </c>
      <c r="AU206" s="185" t="s">
        <v>83</v>
      </c>
      <c r="AY206" s="17" t="s">
        <v>155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81</v>
      </c>
      <c r="BK206" s="186">
        <f>ROUND(I206*H206,2)</f>
        <v>0</v>
      </c>
      <c r="BL206" s="17" t="s">
        <v>161</v>
      </c>
      <c r="BM206" s="185" t="s">
        <v>343</v>
      </c>
    </row>
    <row r="207" spans="1:65" s="2" customFormat="1" ht="21.75" customHeight="1" x14ac:dyDescent="0.2">
      <c r="A207" s="34"/>
      <c r="B207" s="35"/>
      <c r="C207" s="215" t="s">
        <v>344</v>
      </c>
      <c r="D207" s="215" t="s">
        <v>336</v>
      </c>
      <c r="E207" s="216" t="s">
        <v>345</v>
      </c>
      <c r="F207" s="217" t="s">
        <v>346</v>
      </c>
      <c r="G207" s="218" t="s">
        <v>171</v>
      </c>
      <c r="H207" s="219">
        <v>9</v>
      </c>
      <c r="I207" s="220"/>
      <c r="J207" s="221">
        <f>ROUND(I207*H207,2)</f>
        <v>0</v>
      </c>
      <c r="K207" s="217" t="s">
        <v>160</v>
      </c>
      <c r="L207" s="222"/>
      <c r="M207" s="223" t="s">
        <v>19</v>
      </c>
      <c r="N207" s="224" t="s">
        <v>44</v>
      </c>
      <c r="O207" s="64"/>
      <c r="P207" s="183">
        <f>O207*H207</f>
        <v>0</v>
      </c>
      <c r="Q207" s="183">
        <v>1.521E-2</v>
      </c>
      <c r="R207" s="183">
        <f>Q207*H207</f>
        <v>0.13688999999999998</v>
      </c>
      <c r="S207" s="183">
        <v>0</v>
      </c>
      <c r="T207" s="18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5" t="s">
        <v>200</v>
      </c>
      <c r="AT207" s="185" t="s">
        <v>336</v>
      </c>
      <c r="AU207" s="185" t="s">
        <v>83</v>
      </c>
      <c r="AY207" s="17" t="s">
        <v>155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7" t="s">
        <v>81</v>
      </c>
      <c r="BK207" s="186">
        <f>ROUND(I207*H207,2)</f>
        <v>0</v>
      </c>
      <c r="BL207" s="17" t="s">
        <v>161</v>
      </c>
      <c r="BM207" s="185" t="s">
        <v>347</v>
      </c>
    </row>
    <row r="208" spans="1:65" s="13" customFormat="1" ht="10.199999999999999" x14ac:dyDescent="0.2">
      <c r="B208" s="192"/>
      <c r="C208" s="193"/>
      <c r="D208" s="194" t="s">
        <v>165</v>
      </c>
      <c r="E208" s="195" t="s">
        <v>19</v>
      </c>
      <c r="F208" s="196" t="s">
        <v>348</v>
      </c>
      <c r="G208" s="193"/>
      <c r="H208" s="197">
        <v>9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165</v>
      </c>
      <c r="AU208" s="203" t="s">
        <v>83</v>
      </c>
      <c r="AV208" s="13" t="s">
        <v>83</v>
      </c>
      <c r="AW208" s="13" t="s">
        <v>35</v>
      </c>
      <c r="AX208" s="13" t="s">
        <v>81</v>
      </c>
      <c r="AY208" s="203" t="s">
        <v>155</v>
      </c>
    </row>
    <row r="209" spans="1:65" s="2" customFormat="1" ht="24.15" customHeight="1" x14ac:dyDescent="0.2">
      <c r="A209" s="34"/>
      <c r="B209" s="35"/>
      <c r="C209" s="174" t="s">
        <v>349</v>
      </c>
      <c r="D209" s="174" t="s">
        <v>157</v>
      </c>
      <c r="E209" s="175" t="s">
        <v>350</v>
      </c>
      <c r="F209" s="176" t="s">
        <v>351</v>
      </c>
      <c r="G209" s="177" t="s">
        <v>171</v>
      </c>
      <c r="H209" s="178">
        <v>13</v>
      </c>
      <c r="I209" s="179"/>
      <c r="J209" s="180">
        <f>ROUND(I209*H209,2)</f>
        <v>0</v>
      </c>
      <c r="K209" s="176" t="s">
        <v>160</v>
      </c>
      <c r="L209" s="39"/>
      <c r="M209" s="181" t="s">
        <v>19</v>
      </c>
      <c r="N209" s="182" t="s">
        <v>44</v>
      </c>
      <c r="O209" s="64"/>
      <c r="P209" s="183">
        <f>O209*H209</f>
        <v>0</v>
      </c>
      <c r="Q209" s="183">
        <v>0.44169999999999998</v>
      </c>
      <c r="R209" s="183">
        <f>Q209*H209</f>
        <v>5.7420999999999998</v>
      </c>
      <c r="S209" s="183">
        <v>0</v>
      </c>
      <c r="T209" s="18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5" t="s">
        <v>161</v>
      </c>
      <c r="AT209" s="185" t="s">
        <v>157</v>
      </c>
      <c r="AU209" s="185" t="s">
        <v>83</v>
      </c>
      <c r="AY209" s="17" t="s">
        <v>155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7" t="s">
        <v>81</v>
      </c>
      <c r="BK209" s="186">
        <f>ROUND(I209*H209,2)</f>
        <v>0</v>
      </c>
      <c r="BL209" s="17" t="s">
        <v>161</v>
      </c>
      <c r="BM209" s="185" t="s">
        <v>352</v>
      </c>
    </row>
    <row r="210" spans="1:65" s="2" customFormat="1" ht="10.199999999999999" x14ac:dyDescent="0.2">
      <c r="A210" s="34"/>
      <c r="B210" s="35"/>
      <c r="C210" s="36"/>
      <c r="D210" s="187" t="s">
        <v>163</v>
      </c>
      <c r="E210" s="36"/>
      <c r="F210" s="188" t="s">
        <v>353</v>
      </c>
      <c r="G210" s="36"/>
      <c r="H210" s="36"/>
      <c r="I210" s="189"/>
      <c r="J210" s="36"/>
      <c r="K210" s="36"/>
      <c r="L210" s="39"/>
      <c r="M210" s="190"/>
      <c r="N210" s="191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163</v>
      </c>
      <c r="AU210" s="17" t="s">
        <v>83</v>
      </c>
    </row>
    <row r="211" spans="1:65" s="13" customFormat="1" ht="10.199999999999999" x14ac:dyDescent="0.2">
      <c r="B211" s="192"/>
      <c r="C211" s="193"/>
      <c r="D211" s="194" t="s">
        <v>165</v>
      </c>
      <c r="E211" s="195" t="s">
        <v>19</v>
      </c>
      <c r="F211" s="196" t="s">
        <v>354</v>
      </c>
      <c r="G211" s="193"/>
      <c r="H211" s="197">
        <v>13</v>
      </c>
      <c r="I211" s="198"/>
      <c r="J211" s="193"/>
      <c r="K211" s="193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165</v>
      </c>
      <c r="AU211" s="203" t="s">
        <v>83</v>
      </c>
      <c r="AV211" s="13" t="s">
        <v>83</v>
      </c>
      <c r="AW211" s="13" t="s">
        <v>35</v>
      </c>
      <c r="AX211" s="13" t="s">
        <v>81</v>
      </c>
      <c r="AY211" s="203" t="s">
        <v>155</v>
      </c>
    </row>
    <row r="212" spans="1:65" s="2" customFormat="1" ht="21.75" customHeight="1" x14ac:dyDescent="0.2">
      <c r="A212" s="34"/>
      <c r="B212" s="35"/>
      <c r="C212" s="215" t="s">
        <v>355</v>
      </c>
      <c r="D212" s="215" t="s">
        <v>336</v>
      </c>
      <c r="E212" s="216" t="s">
        <v>356</v>
      </c>
      <c r="F212" s="217" t="s">
        <v>357</v>
      </c>
      <c r="G212" s="218" t="s">
        <v>171</v>
      </c>
      <c r="H212" s="219">
        <v>8</v>
      </c>
      <c r="I212" s="220"/>
      <c r="J212" s="221">
        <f>ROUND(I212*H212,2)</f>
        <v>0</v>
      </c>
      <c r="K212" s="217" t="s">
        <v>160</v>
      </c>
      <c r="L212" s="222"/>
      <c r="M212" s="223" t="s">
        <v>19</v>
      </c>
      <c r="N212" s="224" t="s">
        <v>44</v>
      </c>
      <c r="O212" s="64"/>
      <c r="P212" s="183">
        <f>O212*H212</f>
        <v>0</v>
      </c>
      <c r="Q212" s="183">
        <v>1.521E-2</v>
      </c>
      <c r="R212" s="183">
        <f>Q212*H212</f>
        <v>0.12168</v>
      </c>
      <c r="S212" s="183">
        <v>0</v>
      </c>
      <c r="T212" s="18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5" t="s">
        <v>200</v>
      </c>
      <c r="AT212" s="185" t="s">
        <v>336</v>
      </c>
      <c r="AU212" s="185" t="s">
        <v>83</v>
      </c>
      <c r="AY212" s="17" t="s">
        <v>155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7" t="s">
        <v>81</v>
      </c>
      <c r="BK212" s="186">
        <f>ROUND(I212*H212,2)</f>
        <v>0</v>
      </c>
      <c r="BL212" s="17" t="s">
        <v>161</v>
      </c>
      <c r="BM212" s="185" t="s">
        <v>358</v>
      </c>
    </row>
    <row r="213" spans="1:65" s="13" customFormat="1" ht="10.199999999999999" x14ac:dyDescent="0.2">
      <c r="B213" s="192"/>
      <c r="C213" s="193"/>
      <c r="D213" s="194" t="s">
        <v>165</v>
      </c>
      <c r="E213" s="195" t="s">
        <v>19</v>
      </c>
      <c r="F213" s="196" t="s">
        <v>359</v>
      </c>
      <c r="G213" s="193"/>
      <c r="H213" s="197">
        <v>8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165</v>
      </c>
      <c r="AU213" s="203" t="s">
        <v>83</v>
      </c>
      <c r="AV213" s="13" t="s">
        <v>83</v>
      </c>
      <c r="AW213" s="13" t="s">
        <v>35</v>
      </c>
      <c r="AX213" s="13" t="s">
        <v>81</v>
      </c>
      <c r="AY213" s="203" t="s">
        <v>155</v>
      </c>
    </row>
    <row r="214" spans="1:65" s="2" customFormat="1" ht="21.75" customHeight="1" x14ac:dyDescent="0.2">
      <c r="A214" s="34"/>
      <c r="B214" s="35"/>
      <c r="C214" s="215" t="s">
        <v>360</v>
      </c>
      <c r="D214" s="215" t="s">
        <v>336</v>
      </c>
      <c r="E214" s="216" t="s">
        <v>361</v>
      </c>
      <c r="F214" s="217" t="s">
        <v>362</v>
      </c>
      <c r="G214" s="218" t="s">
        <v>171</v>
      </c>
      <c r="H214" s="219">
        <v>5</v>
      </c>
      <c r="I214" s="220"/>
      <c r="J214" s="221">
        <f>ROUND(I214*H214,2)</f>
        <v>0</v>
      </c>
      <c r="K214" s="217" t="s">
        <v>160</v>
      </c>
      <c r="L214" s="222"/>
      <c r="M214" s="223" t="s">
        <v>19</v>
      </c>
      <c r="N214" s="224" t="s">
        <v>44</v>
      </c>
      <c r="O214" s="64"/>
      <c r="P214" s="183">
        <f>O214*H214</f>
        <v>0</v>
      </c>
      <c r="Q214" s="183">
        <v>1.553E-2</v>
      </c>
      <c r="R214" s="183">
        <f>Q214*H214</f>
        <v>7.7649999999999997E-2</v>
      </c>
      <c r="S214" s="183">
        <v>0</v>
      </c>
      <c r="T214" s="18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5" t="s">
        <v>200</v>
      </c>
      <c r="AT214" s="185" t="s">
        <v>336</v>
      </c>
      <c r="AU214" s="185" t="s">
        <v>83</v>
      </c>
      <c r="AY214" s="17" t="s">
        <v>155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7" t="s">
        <v>81</v>
      </c>
      <c r="BK214" s="186">
        <f>ROUND(I214*H214,2)</f>
        <v>0</v>
      </c>
      <c r="BL214" s="17" t="s">
        <v>161</v>
      </c>
      <c r="BM214" s="185" t="s">
        <v>363</v>
      </c>
    </row>
    <row r="215" spans="1:65" s="2" customFormat="1" ht="24.15" customHeight="1" x14ac:dyDescent="0.2">
      <c r="A215" s="34"/>
      <c r="B215" s="35"/>
      <c r="C215" s="174" t="s">
        <v>364</v>
      </c>
      <c r="D215" s="174" t="s">
        <v>157</v>
      </c>
      <c r="E215" s="175" t="s">
        <v>365</v>
      </c>
      <c r="F215" s="176" t="s">
        <v>366</v>
      </c>
      <c r="G215" s="177" t="s">
        <v>171</v>
      </c>
      <c r="H215" s="178">
        <v>7</v>
      </c>
      <c r="I215" s="179"/>
      <c r="J215" s="180">
        <f>ROUND(I215*H215,2)</f>
        <v>0</v>
      </c>
      <c r="K215" s="176" t="s">
        <v>160</v>
      </c>
      <c r="L215" s="39"/>
      <c r="M215" s="181" t="s">
        <v>19</v>
      </c>
      <c r="N215" s="182" t="s">
        <v>44</v>
      </c>
      <c r="O215" s="64"/>
      <c r="P215" s="183">
        <f>O215*H215</f>
        <v>0</v>
      </c>
      <c r="Q215" s="183">
        <v>0.54769000000000001</v>
      </c>
      <c r="R215" s="183">
        <f>Q215*H215</f>
        <v>3.8338299999999998</v>
      </c>
      <c r="S215" s="183">
        <v>0</v>
      </c>
      <c r="T215" s="18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5" t="s">
        <v>161</v>
      </c>
      <c r="AT215" s="185" t="s">
        <v>157</v>
      </c>
      <c r="AU215" s="185" t="s">
        <v>83</v>
      </c>
      <c r="AY215" s="17" t="s">
        <v>155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7" t="s">
        <v>81</v>
      </c>
      <c r="BK215" s="186">
        <f>ROUND(I215*H215,2)</f>
        <v>0</v>
      </c>
      <c r="BL215" s="17" t="s">
        <v>161</v>
      </c>
      <c r="BM215" s="185" t="s">
        <v>367</v>
      </c>
    </row>
    <row r="216" spans="1:65" s="2" customFormat="1" ht="10.199999999999999" x14ac:dyDescent="0.2">
      <c r="A216" s="34"/>
      <c r="B216" s="35"/>
      <c r="C216" s="36"/>
      <c r="D216" s="187" t="s">
        <v>163</v>
      </c>
      <c r="E216" s="36"/>
      <c r="F216" s="188" t="s">
        <v>368</v>
      </c>
      <c r="G216" s="36"/>
      <c r="H216" s="36"/>
      <c r="I216" s="189"/>
      <c r="J216" s="36"/>
      <c r="K216" s="36"/>
      <c r="L216" s="39"/>
      <c r="M216" s="190"/>
      <c r="N216" s="191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163</v>
      </c>
      <c r="AU216" s="17" t="s">
        <v>83</v>
      </c>
    </row>
    <row r="217" spans="1:65" s="13" customFormat="1" ht="10.199999999999999" x14ac:dyDescent="0.2">
      <c r="B217" s="192"/>
      <c r="C217" s="193"/>
      <c r="D217" s="194" t="s">
        <v>165</v>
      </c>
      <c r="E217" s="195" t="s">
        <v>19</v>
      </c>
      <c r="F217" s="196" t="s">
        <v>369</v>
      </c>
      <c r="G217" s="193"/>
      <c r="H217" s="197">
        <v>7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165</v>
      </c>
      <c r="AU217" s="203" t="s">
        <v>83</v>
      </c>
      <c r="AV217" s="13" t="s">
        <v>83</v>
      </c>
      <c r="AW217" s="13" t="s">
        <v>35</v>
      </c>
      <c r="AX217" s="13" t="s">
        <v>81</v>
      </c>
      <c r="AY217" s="203" t="s">
        <v>155</v>
      </c>
    </row>
    <row r="218" spans="1:65" s="2" customFormat="1" ht="24.15" customHeight="1" x14ac:dyDescent="0.2">
      <c r="A218" s="34"/>
      <c r="B218" s="35"/>
      <c r="C218" s="215" t="s">
        <v>370</v>
      </c>
      <c r="D218" s="215" t="s">
        <v>336</v>
      </c>
      <c r="E218" s="216" t="s">
        <v>371</v>
      </c>
      <c r="F218" s="217" t="s">
        <v>372</v>
      </c>
      <c r="G218" s="218" t="s">
        <v>171</v>
      </c>
      <c r="H218" s="219">
        <v>6</v>
      </c>
      <c r="I218" s="220"/>
      <c r="J218" s="221">
        <f>ROUND(I218*H218,2)</f>
        <v>0</v>
      </c>
      <c r="K218" s="217" t="s">
        <v>160</v>
      </c>
      <c r="L218" s="222"/>
      <c r="M218" s="223" t="s">
        <v>19</v>
      </c>
      <c r="N218" s="224" t="s">
        <v>44</v>
      </c>
      <c r="O218" s="64"/>
      <c r="P218" s="183">
        <f>O218*H218</f>
        <v>0</v>
      </c>
      <c r="Q218" s="183">
        <v>1.8679999999999999E-2</v>
      </c>
      <c r="R218" s="183">
        <f>Q218*H218</f>
        <v>0.11207999999999999</v>
      </c>
      <c r="S218" s="183">
        <v>0</v>
      </c>
      <c r="T218" s="18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5" t="s">
        <v>200</v>
      </c>
      <c r="AT218" s="185" t="s">
        <v>336</v>
      </c>
      <c r="AU218" s="185" t="s">
        <v>83</v>
      </c>
      <c r="AY218" s="17" t="s">
        <v>155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7" t="s">
        <v>81</v>
      </c>
      <c r="BK218" s="186">
        <f>ROUND(I218*H218,2)</f>
        <v>0</v>
      </c>
      <c r="BL218" s="17" t="s">
        <v>161</v>
      </c>
      <c r="BM218" s="185" t="s">
        <v>373</v>
      </c>
    </row>
    <row r="219" spans="1:65" s="13" customFormat="1" ht="10.199999999999999" x14ac:dyDescent="0.2">
      <c r="B219" s="192"/>
      <c r="C219" s="193"/>
      <c r="D219" s="194" t="s">
        <v>165</v>
      </c>
      <c r="E219" s="195" t="s">
        <v>19</v>
      </c>
      <c r="F219" s="196" t="s">
        <v>374</v>
      </c>
      <c r="G219" s="193"/>
      <c r="H219" s="197">
        <v>6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165</v>
      </c>
      <c r="AU219" s="203" t="s">
        <v>83</v>
      </c>
      <c r="AV219" s="13" t="s">
        <v>83</v>
      </c>
      <c r="AW219" s="13" t="s">
        <v>35</v>
      </c>
      <c r="AX219" s="13" t="s">
        <v>81</v>
      </c>
      <c r="AY219" s="203" t="s">
        <v>155</v>
      </c>
    </row>
    <row r="220" spans="1:65" s="2" customFormat="1" ht="24.15" customHeight="1" x14ac:dyDescent="0.2">
      <c r="A220" s="34"/>
      <c r="B220" s="35"/>
      <c r="C220" s="215" t="s">
        <v>375</v>
      </c>
      <c r="D220" s="215" t="s">
        <v>336</v>
      </c>
      <c r="E220" s="216" t="s">
        <v>376</v>
      </c>
      <c r="F220" s="217" t="s">
        <v>377</v>
      </c>
      <c r="G220" s="218" t="s">
        <v>171</v>
      </c>
      <c r="H220" s="219">
        <v>1</v>
      </c>
      <c r="I220" s="220"/>
      <c r="J220" s="221">
        <f>ROUND(I220*H220,2)</f>
        <v>0</v>
      </c>
      <c r="K220" s="217" t="s">
        <v>160</v>
      </c>
      <c r="L220" s="222"/>
      <c r="M220" s="223" t="s">
        <v>19</v>
      </c>
      <c r="N220" s="224" t="s">
        <v>44</v>
      </c>
      <c r="O220" s="64"/>
      <c r="P220" s="183">
        <f>O220*H220</f>
        <v>0</v>
      </c>
      <c r="Q220" s="183">
        <v>1.95E-2</v>
      </c>
      <c r="R220" s="183">
        <f>Q220*H220</f>
        <v>1.95E-2</v>
      </c>
      <c r="S220" s="183">
        <v>0</v>
      </c>
      <c r="T220" s="18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5" t="s">
        <v>200</v>
      </c>
      <c r="AT220" s="185" t="s">
        <v>336</v>
      </c>
      <c r="AU220" s="185" t="s">
        <v>83</v>
      </c>
      <c r="AY220" s="17" t="s">
        <v>155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7" t="s">
        <v>81</v>
      </c>
      <c r="BK220" s="186">
        <f>ROUND(I220*H220,2)</f>
        <v>0</v>
      </c>
      <c r="BL220" s="17" t="s">
        <v>161</v>
      </c>
      <c r="BM220" s="185" t="s">
        <v>378</v>
      </c>
    </row>
    <row r="221" spans="1:65" s="12" customFormat="1" ht="22.8" customHeight="1" x14ac:dyDescent="0.25">
      <c r="B221" s="158"/>
      <c r="C221" s="159"/>
      <c r="D221" s="160" t="s">
        <v>72</v>
      </c>
      <c r="E221" s="172" t="s">
        <v>207</v>
      </c>
      <c r="F221" s="172" t="s">
        <v>379</v>
      </c>
      <c r="G221" s="159"/>
      <c r="H221" s="159"/>
      <c r="I221" s="162"/>
      <c r="J221" s="173">
        <f>BK221</f>
        <v>0</v>
      </c>
      <c r="K221" s="159"/>
      <c r="L221" s="164"/>
      <c r="M221" s="165"/>
      <c r="N221" s="166"/>
      <c r="O221" s="166"/>
      <c r="P221" s="167">
        <f>SUM(P222:P312)</f>
        <v>0</v>
      </c>
      <c r="Q221" s="166"/>
      <c r="R221" s="167">
        <f>SUM(R222:R312)</f>
        <v>7.9711999999999991E-2</v>
      </c>
      <c r="S221" s="166"/>
      <c r="T221" s="168">
        <f>SUM(T222:T312)</f>
        <v>94.415113999999988</v>
      </c>
      <c r="AR221" s="169" t="s">
        <v>81</v>
      </c>
      <c r="AT221" s="170" t="s">
        <v>72</v>
      </c>
      <c r="AU221" s="170" t="s">
        <v>81</v>
      </c>
      <c r="AY221" s="169" t="s">
        <v>155</v>
      </c>
      <c r="BK221" s="171">
        <f>SUM(BK222:BK312)</f>
        <v>0</v>
      </c>
    </row>
    <row r="222" spans="1:65" s="2" customFormat="1" ht="24.15" customHeight="1" x14ac:dyDescent="0.2">
      <c r="A222" s="34"/>
      <c r="B222" s="35"/>
      <c r="C222" s="174" t="s">
        <v>380</v>
      </c>
      <c r="D222" s="174" t="s">
        <v>157</v>
      </c>
      <c r="E222" s="175" t="s">
        <v>381</v>
      </c>
      <c r="F222" s="176" t="s">
        <v>382</v>
      </c>
      <c r="G222" s="177" t="s">
        <v>103</v>
      </c>
      <c r="H222" s="178">
        <v>1865.05</v>
      </c>
      <c r="I222" s="179"/>
      <c r="J222" s="180">
        <f>ROUND(I222*H222,2)</f>
        <v>0</v>
      </c>
      <c r="K222" s="176" t="s">
        <v>160</v>
      </c>
      <c r="L222" s="39"/>
      <c r="M222" s="181" t="s">
        <v>19</v>
      </c>
      <c r="N222" s="182" t="s">
        <v>44</v>
      </c>
      <c r="O222" s="64"/>
      <c r="P222" s="183">
        <f>O222*H222</f>
        <v>0</v>
      </c>
      <c r="Q222" s="183">
        <v>4.0000000000000003E-5</v>
      </c>
      <c r="R222" s="183">
        <f>Q222*H222</f>
        <v>7.4602000000000002E-2</v>
      </c>
      <c r="S222" s="183">
        <v>0</v>
      </c>
      <c r="T222" s="18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5" t="s">
        <v>161</v>
      </c>
      <c r="AT222" s="185" t="s">
        <v>157</v>
      </c>
      <c r="AU222" s="185" t="s">
        <v>83</v>
      </c>
      <c r="AY222" s="17" t="s">
        <v>155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7" t="s">
        <v>81</v>
      </c>
      <c r="BK222" s="186">
        <f>ROUND(I222*H222,2)</f>
        <v>0</v>
      </c>
      <c r="BL222" s="17" t="s">
        <v>161</v>
      </c>
      <c r="BM222" s="185" t="s">
        <v>383</v>
      </c>
    </row>
    <row r="223" spans="1:65" s="2" customFormat="1" ht="10.199999999999999" x14ac:dyDescent="0.2">
      <c r="A223" s="34"/>
      <c r="B223" s="35"/>
      <c r="C223" s="36"/>
      <c r="D223" s="187" t="s">
        <v>163</v>
      </c>
      <c r="E223" s="36"/>
      <c r="F223" s="188" t="s">
        <v>384</v>
      </c>
      <c r="G223" s="36"/>
      <c r="H223" s="36"/>
      <c r="I223" s="189"/>
      <c r="J223" s="36"/>
      <c r="K223" s="36"/>
      <c r="L223" s="39"/>
      <c r="M223" s="190"/>
      <c r="N223" s="191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83</v>
      </c>
    </row>
    <row r="224" spans="1:65" s="13" customFormat="1" ht="10.199999999999999" x14ac:dyDescent="0.2">
      <c r="B224" s="192"/>
      <c r="C224" s="193"/>
      <c r="D224" s="194" t="s">
        <v>165</v>
      </c>
      <c r="E224" s="195" t="s">
        <v>19</v>
      </c>
      <c r="F224" s="196" t="s">
        <v>385</v>
      </c>
      <c r="G224" s="193"/>
      <c r="H224" s="197">
        <v>270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165</v>
      </c>
      <c r="AU224" s="203" t="s">
        <v>83</v>
      </c>
      <c r="AV224" s="13" t="s">
        <v>83</v>
      </c>
      <c r="AW224" s="13" t="s">
        <v>35</v>
      </c>
      <c r="AX224" s="13" t="s">
        <v>73</v>
      </c>
      <c r="AY224" s="203" t="s">
        <v>155</v>
      </c>
    </row>
    <row r="225" spans="1:65" s="13" customFormat="1" ht="30.6" x14ac:dyDescent="0.2">
      <c r="B225" s="192"/>
      <c r="C225" s="193"/>
      <c r="D225" s="194" t="s">
        <v>165</v>
      </c>
      <c r="E225" s="195" t="s">
        <v>19</v>
      </c>
      <c r="F225" s="196" t="s">
        <v>386</v>
      </c>
      <c r="G225" s="193"/>
      <c r="H225" s="197">
        <v>1065.4000000000001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165</v>
      </c>
      <c r="AU225" s="203" t="s">
        <v>83</v>
      </c>
      <c r="AV225" s="13" t="s">
        <v>83</v>
      </c>
      <c r="AW225" s="13" t="s">
        <v>35</v>
      </c>
      <c r="AX225" s="13" t="s">
        <v>73</v>
      </c>
      <c r="AY225" s="203" t="s">
        <v>155</v>
      </c>
    </row>
    <row r="226" spans="1:65" s="13" customFormat="1" ht="10.199999999999999" x14ac:dyDescent="0.2">
      <c r="B226" s="192"/>
      <c r="C226" s="193"/>
      <c r="D226" s="194" t="s">
        <v>165</v>
      </c>
      <c r="E226" s="195" t="s">
        <v>19</v>
      </c>
      <c r="F226" s="196" t="s">
        <v>387</v>
      </c>
      <c r="G226" s="193"/>
      <c r="H226" s="197">
        <v>529.65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165</v>
      </c>
      <c r="AU226" s="203" t="s">
        <v>83</v>
      </c>
      <c r="AV226" s="13" t="s">
        <v>83</v>
      </c>
      <c r="AW226" s="13" t="s">
        <v>35</v>
      </c>
      <c r="AX226" s="13" t="s">
        <v>73</v>
      </c>
      <c r="AY226" s="203" t="s">
        <v>155</v>
      </c>
    </row>
    <row r="227" spans="1:65" s="14" customFormat="1" ht="10.199999999999999" x14ac:dyDescent="0.2">
      <c r="B227" s="204"/>
      <c r="C227" s="205"/>
      <c r="D227" s="194" t="s">
        <v>165</v>
      </c>
      <c r="E227" s="206" t="s">
        <v>19</v>
      </c>
      <c r="F227" s="207" t="s">
        <v>168</v>
      </c>
      <c r="G227" s="205"/>
      <c r="H227" s="208">
        <v>1865.0500000000002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165</v>
      </c>
      <c r="AU227" s="214" t="s">
        <v>83</v>
      </c>
      <c r="AV227" s="14" t="s">
        <v>161</v>
      </c>
      <c r="AW227" s="14" t="s">
        <v>35</v>
      </c>
      <c r="AX227" s="14" t="s">
        <v>81</v>
      </c>
      <c r="AY227" s="214" t="s">
        <v>155</v>
      </c>
    </row>
    <row r="228" spans="1:65" s="2" customFormat="1" ht="21.75" customHeight="1" x14ac:dyDescent="0.2">
      <c r="A228" s="34"/>
      <c r="B228" s="35"/>
      <c r="C228" s="174" t="s">
        <v>388</v>
      </c>
      <c r="D228" s="174" t="s">
        <v>157</v>
      </c>
      <c r="E228" s="175" t="s">
        <v>389</v>
      </c>
      <c r="F228" s="176" t="s">
        <v>390</v>
      </c>
      <c r="G228" s="177" t="s">
        <v>171</v>
      </c>
      <c r="H228" s="178">
        <v>38</v>
      </c>
      <c r="I228" s="179"/>
      <c r="J228" s="180">
        <f>ROUND(I228*H228,2)</f>
        <v>0</v>
      </c>
      <c r="K228" s="176" t="s">
        <v>160</v>
      </c>
      <c r="L228" s="39"/>
      <c r="M228" s="181" t="s">
        <v>19</v>
      </c>
      <c r="N228" s="182" t="s">
        <v>44</v>
      </c>
      <c r="O228" s="64"/>
      <c r="P228" s="183">
        <f>O228*H228</f>
        <v>0</v>
      </c>
      <c r="Q228" s="183">
        <v>6.9999999999999994E-5</v>
      </c>
      <c r="R228" s="183">
        <f>Q228*H228</f>
        <v>2.6599999999999996E-3</v>
      </c>
      <c r="S228" s="183">
        <v>0</v>
      </c>
      <c r="T228" s="18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5" t="s">
        <v>161</v>
      </c>
      <c r="AT228" s="185" t="s">
        <v>157</v>
      </c>
      <c r="AU228" s="185" t="s">
        <v>83</v>
      </c>
      <c r="AY228" s="17" t="s">
        <v>155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7" t="s">
        <v>81</v>
      </c>
      <c r="BK228" s="186">
        <f>ROUND(I228*H228,2)</f>
        <v>0</v>
      </c>
      <c r="BL228" s="17" t="s">
        <v>161</v>
      </c>
      <c r="BM228" s="185" t="s">
        <v>391</v>
      </c>
    </row>
    <row r="229" spans="1:65" s="2" customFormat="1" ht="10.199999999999999" x14ac:dyDescent="0.2">
      <c r="A229" s="34"/>
      <c r="B229" s="35"/>
      <c r="C229" s="36"/>
      <c r="D229" s="187" t="s">
        <v>163</v>
      </c>
      <c r="E229" s="36"/>
      <c r="F229" s="188" t="s">
        <v>392</v>
      </c>
      <c r="G229" s="36"/>
      <c r="H229" s="36"/>
      <c r="I229" s="189"/>
      <c r="J229" s="36"/>
      <c r="K229" s="36"/>
      <c r="L229" s="39"/>
      <c r="M229" s="190"/>
      <c r="N229" s="191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163</v>
      </c>
      <c r="AU229" s="17" t="s">
        <v>83</v>
      </c>
    </row>
    <row r="230" spans="1:65" s="13" customFormat="1" ht="10.199999999999999" x14ac:dyDescent="0.2">
      <c r="B230" s="192"/>
      <c r="C230" s="193"/>
      <c r="D230" s="194" t="s">
        <v>165</v>
      </c>
      <c r="E230" s="195" t="s">
        <v>19</v>
      </c>
      <c r="F230" s="196" t="s">
        <v>393</v>
      </c>
      <c r="G230" s="193"/>
      <c r="H230" s="197">
        <v>38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165</v>
      </c>
      <c r="AU230" s="203" t="s">
        <v>83</v>
      </c>
      <c r="AV230" s="13" t="s">
        <v>83</v>
      </c>
      <c r="AW230" s="13" t="s">
        <v>35</v>
      </c>
      <c r="AX230" s="13" t="s">
        <v>81</v>
      </c>
      <c r="AY230" s="203" t="s">
        <v>155</v>
      </c>
    </row>
    <row r="231" spans="1:65" s="2" customFormat="1" ht="21.75" customHeight="1" x14ac:dyDescent="0.2">
      <c r="A231" s="34"/>
      <c r="B231" s="35"/>
      <c r="C231" s="174" t="s">
        <v>394</v>
      </c>
      <c r="D231" s="174" t="s">
        <v>157</v>
      </c>
      <c r="E231" s="175" t="s">
        <v>395</v>
      </c>
      <c r="F231" s="176" t="s">
        <v>396</v>
      </c>
      <c r="G231" s="177" t="s">
        <v>307</v>
      </c>
      <c r="H231" s="178">
        <v>7.5</v>
      </c>
      <c r="I231" s="179"/>
      <c r="J231" s="180">
        <f>ROUND(I231*H231,2)</f>
        <v>0</v>
      </c>
      <c r="K231" s="176" t="s">
        <v>160</v>
      </c>
      <c r="L231" s="39"/>
      <c r="M231" s="181" t="s">
        <v>19</v>
      </c>
      <c r="N231" s="182" t="s">
        <v>44</v>
      </c>
      <c r="O231" s="64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5" t="s">
        <v>161</v>
      </c>
      <c r="AT231" s="185" t="s">
        <v>157</v>
      </c>
      <c r="AU231" s="185" t="s">
        <v>83</v>
      </c>
      <c r="AY231" s="17" t="s">
        <v>155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7" t="s">
        <v>81</v>
      </c>
      <c r="BK231" s="186">
        <f>ROUND(I231*H231,2)</f>
        <v>0</v>
      </c>
      <c r="BL231" s="17" t="s">
        <v>161</v>
      </c>
      <c r="BM231" s="185" t="s">
        <v>397</v>
      </c>
    </row>
    <row r="232" spans="1:65" s="2" customFormat="1" ht="10.199999999999999" x14ac:dyDescent="0.2">
      <c r="A232" s="34"/>
      <c r="B232" s="35"/>
      <c r="C232" s="36"/>
      <c r="D232" s="187" t="s">
        <v>163</v>
      </c>
      <c r="E232" s="36"/>
      <c r="F232" s="188" t="s">
        <v>398</v>
      </c>
      <c r="G232" s="36"/>
      <c r="H232" s="36"/>
      <c r="I232" s="189"/>
      <c r="J232" s="36"/>
      <c r="K232" s="36"/>
      <c r="L232" s="39"/>
      <c r="M232" s="190"/>
      <c r="N232" s="191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163</v>
      </c>
      <c r="AU232" s="17" t="s">
        <v>83</v>
      </c>
    </row>
    <row r="233" spans="1:65" s="13" customFormat="1" ht="10.199999999999999" x14ac:dyDescent="0.2">
      <c r="B233" s="192"/>
      <c r="C233" s="193"/>
      <c r="D233" s="194" t="s">
        <v>165</v>
      </c>
      <c r="E233" s="195" t="s">
        <v>19</v>
      </c>
      <c r="F233" s="196" t="s">
        <v>399</v>
      </c>
      <c r="G233" s="193"/>
      <c r="H233" s="197">
        <v>7.5</v>
      </c>
      <c r="I233" s="198"/>
      <c r="J233" s="193"/>
      <c r="K233" s="193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165</v>
      </c>
      <c r="AU233" s="203" t="s">
        <v>83</v>
      </c>
      <c r="AV233" s="13" t="s">
        <v>83</v>
      </c>
      <c r="AW233" s="13" t="s">
        <v>35</v>
      </c>
      <c r="AX233" s="13" t="s">
        <v>81</v>
      </c>
      <c r="AY233" s="203" t="s">
        <v>155</v>
      </c>
    </row>
    <row r="234" spans="1:65" s="2" customFormat="1" ht="24.15" customHeight="1" x14ac:dyDescent="0.2">
      <c r="A234" s="34"/>
      <c r="B234" s="35"/>
      <c r="C234" s="215" t="s">
        <v>400</v>
      </c>
      <c r="D234" s="215" t="s">
        <v>336</v>
      </c>
      <c r="E234" s="216" t="s">
        <v>401</v>
      </c>
      <c r="F234" s="217" t="s">
        <v>402</v>
      </c>
      <c r="G234" s="218" t="s">
        <v>307</v>
      </c>
      <c r="H234" s="219">
        <v>9</v>
      </c>
      <c r="I234" s="220"/>
      <c r="J234" s="221">
        <f>ROUND(I234*H234,2)</f>
        <v>0</v>
      </c>
      <c r="K234" s="217" t="s">
        <v>160</v>
      </c>
      <c r="L234" s="222"/>
      <c r="M234" s="223" t="s">
        <v>19</v>
      </c>
      <c r="N234" s="224" t="s">
        <v>44</v>
      </c>
      <c r="O234" s="64"/>
      <c r="P234" s="183">
        <f>O234*H234</f>
        <v>0</v>
      </c>
      <c r="Q234" s="183">
        <v>2.0000000000000001E-4</v>
      </c>
      <c r="R234" s="183">
        <f>Q234*H234</f>
        <v>1.8000000000000002E-3</v>
      </c>
      <c r="S234" s="183">
        <v>0</v>
      </c>
      <c r="T234" s="18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5" t="s">
        <v>200</v>
      </c>
      <c r="AT234" s="185" t="s">
        <v>336</v>
      </c>
      <c r="AU234" s="185" t="s">
        <v>83</v>
      </c>
      <c r="AY234" s="17" t="s">
        <v>155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7" t="s">
        <v>81</v>
      </c>
      <c r="BK234" s="186">
        <f>ROUND(I234*H234,2)</f>
        <v>0</v>
      </c>
      <c r="BL234" s="17" t="s">
        <v>161</v>
      </c>
      <c r="BM234" s="185" t="s">
        <v>403</v>
      </c>
    </row>
    <row r="235" spans="1:65" s="13" customFormat="1" ht="10.199999999999999" x14ac:dyDescent="0.2">
      <c r="B235" s="192"/>
      <c r="C235" s="193"/>
      <c r="D235" s="194" t="s">
        <v>165</v>
      </c>
      <c r="E235" s="195" t="s">
        <v>19</v>
      </c>
      <c r="F235" s="196" t="s">
        <v>404</v>
      </c>
      <c r="G235" s="193"/>
      <c r="H235" s="197">
        <v>9</v>
      </c>
      <c r="I235" s="198"/>
      <c r="J235" s="193"/>
      <c r="K235" s="193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165</v>
      </c>
      <c r="AU235" s="203" t="s">
        <v>83</v>
      </c>
      <c r="AV235" s="13" t="s">
        <v>83</v>
      </c>
      <c r="AW235" s="13" t="s">
        <v>35</v>
      </c>
      <c r="AX235" s="13" t="s">
        <v>81</v>
      </c>
      <c r="AY235" s="203" t="s">
        <v>155</v>
      </c>
    </row>
    <row r="236" spans="1:65" s="2" customFormat="1" ht="16.5" customHeight="1" x14ac:dyDescent="0.2">
      <c r="A236" s="34"/>
      <c r="B236" s="35"/>
      <c r="C236" s="174" t="s">
        <v>405</v>
      </c>
      <c r="D236" s="174" t="s">
        <v>157</v>
      </c>
      <c r="E236" s="175" t="s">
        <v>406</v>
      </c>
      <c r="F236" s="176" t="s">
        <v>407</v>
      </c>
      <c r="G236" s="177" t="s">
        <v>171</v>
      </c>
      <c r="H236" s="178">
        <v>35</v>
      </c>
      <c r="I236" s="179"/>
      <c r="J236" s="180">
        <f>ROUND(I236*H236,2)</f>
        <v>0</v>
      </c>
      <c r="K236" s="176" t="s">
        <v>160</v>
      </c>
      <c r="L236" s="39"/>
      <c r="M236" s="181" t="s">
        <v>19</v>
      </c>
      <c r="N236" s="182" t="s">
        <v>44</v>
      </c>
      <c r="O236" s="64"/>
      <c r="P236" s="183">
        <f>O236*H236</f>
        <v>0</v>
      </c>
      <c r="Q236" s="183">
        <v>1.0000000000000001E-5</v>
      </c>
      <c r="R236" s="183">
        <f>Q236*H236</f>
        <v>3.5000000000000005E-4</v>
      </c>
      <c r="S236" s="183">
        <v>0</v>
      </c>
      <c r="T236" s="18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5" t="s">
        <v>161</v>
      </c>
      <c r="AT236" s="185" t="s">
        <v>157</v>
      </c>
      <c r="AU236" s="185" t="s">
        <v>83</v>
      </c>
      <c r="AY236" s="17" t="s">
        <v>155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7" t="s">
        <v>81</v>
      </c>
      <c r="BK236" s="186">
        <f>ROUND(I236*H236,2)</f>
        <v>0</v>
      </c>
      <c r="BL236" s="17" t="s">
        <v>161</v>
      </c>
      <c r="BM236" s="185" t="s">
        <v>408</v>
      </c>
    </row>
    <row r="237" spans="1:65" s="2" customFormat="1" ht="10.199999999999999" x14ac:dyDescent="0.2">
      <c r="A237" s="34"/>
      <c r="B237" s="35"/>
      <c r="C237" s="36"/>
      <c r="D237" s="187" t="s">
        <v>163</v>
      </c>
      <c r="E237" s="36"/>
      <c r="F237" s="188" t="s">
        <v>409</v>
      </c>
      <c r="G237" s="36"/>
      <c r="H237" s="36"/>
      <c r="I237" s="189"/>
      <c r="J237" s="36"/>
      <c r="K237" s="36"/>
      <c r="L237" s="39"/>
      <c r="M237" s="190"/>
      <c r="N237" s="191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83</v>
      </c>
    </row>
    <row r="238" spans="1:65" s="2" customFormat="1" ht="16.5" customHeight="1" x14ac:dyDescent="0.2">
      <c r="A238" s="34"/>
      <c r="B238" s="35"/>
      <c r="C238" s="215" t="s">
        <v>410</v>
      </c>
      <c r="D238" s="215" t="s">
        <v>336</v>
      </c>
      <c r="E238" s="216" t="s">
        <v>411</v>
      </c>
      <c r="F238" s="217" t="s">
        <v>412</v>
      </c>
      <c r="G238" s="218" t="s">
        <v>171</v>
      </c>
      <c r="H238" s="219">
        <v>35</v>
      </c>
      <c r="I238" s="220"/>
      <c r="J238" s="221">
        <f>ROUND(I238*H238,2)</f>
        <v>0</v>
      </c>
      <c r="K238" s="217" t="s">
        <v>160</v>
      </c>
      <c r="L238" s="222"/>
      <c r="M238" s="223" t="s">
        <v>19</v>
      </c>
      <c r="N238" s="224" t="s">
        <v>44</v>
      </c>
      <c r="O238" s="64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5" t="s">
        <v>200</v>
      </c>
      <c r="AT238" s="185" t="s">
        <v>336</v>
      </c>
      <c r="AU238" s="185" t="s">
        <v>83</v>
      </c>
      <c r="AY238" s="17" t="s">
        <v>155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7" t="s">
        <v>81</v>
      </c>
      <c r="BK238" s="186">
        <f>ROUND(I238*H238,2)</f>
        <v>0</v>
      </c>
      <c r="BL238" s="17" t="s">
        <v>161</v>
      </c>
      <c r="BM238" s="185" t="s">
        <v>413</v>
      </c>
    </row>
    <row r="239" spans="1:65" s="2" customFormat="1" ht="24.15" customHeight="1" x14ac:dyDescent="0.2">
      <c r="A239" s="34"/>
      <c r="B239" s="35"/>
      <c r="C239" s="174" t="s">
        <v>414</v>
      </c>
      <c r="D239" s="174" t="s">
        <v>157</v>
      </c>
      <c r="E239" s="175" t="s">
        <v>415</v>
      </c>
      <c r="F239" s="176" t="s">
        <v>416</v>
      </c>
      <c r="G239" s="177" t="s">
        <v>103</v>
      </c>
      <c r="H239" s="178">
        <v>68.069999999999993</v>
      </c>
      <c r="I239" s="179"/>
      <c r="J239" s="180">
        <f>ROUND(I239*H239,2)</f>
        <v>0</v>
      </c>
      <c r="K239" s="176" t="s">
        <v>160</v>
      </c>
      <c r="L239" s="39"/>
      <c r="M239" s="181" t="s">
        <v>19</v>
      </c>
      <c r="N239" s="182" t="s">
        <v>44</v>
      </c>
      <c r="O239" s="64"/>
      <c r="P239" s="183">
        <f>O239*H239</f>
        <v>0</v>
      </c>
      <c r="Q239" s="183">
        <v>0</v>
      </c>
      <c r="R239" s="183">
        <f>Q239*H239</f>
        <v>0</v>
      </c>
      <c r="S239" s="183">
        <v>0.13100000000000001</v>
      </c>
      <c r="T239" s="184">
        <f>S239*H239</f>
        <v>8.9171699999999987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5" t="s">
        <v>161</v>
      </c>
      <c r="AT239" s="185" t="s">
        <v>157</v>
      </c>
      <c r="AU239" s="185" t="s">
        <v>83</v>
      </c>
      <c r="AY239" s="17" t="s">
        <v>155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7" t="s">
        <v>81</v>
      </c>
      <c r="BK239" s="186">
        <f>ROUND(I239*H239,2)</f>
        <v>0</v>
      </c>
      <c r="BL239" s="17" t="s">
        <v>161</v>
      </c>
      <c r="BM239" s="185" t="s">
        <v>417</v>
      </c>
    </row>
    <row r="240" spans="1:65" s="2" customFormat="1" ht="10.199999999999999" x14ac:dyDescent="0.2">
      <c r="A240" s="34"/>
      <c r="B240" s="35"/>
      <c r="C240" s="36"/>
      <c r="D240" s="187" t="s">
        <v>163</v>
      </c>
      <c r="E240" s="36"/>
      <c r="F240" s="188" t="s">
        <v>418</v>
      </c>
      <c r="G240" s="36"/>
      <c r="H240" s="36"/>
      <c r="I240" s="189"/>
      <c r="J240" s="36"/>
      <c r="K240" s="36"/>
      <c r="L240" s="39"/>
      <c r="M240" s="190"/>
      <c r="N240" s="191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163</v>
      </c>
      <c r="AU240" s="17" t="s">
        <v>83</v>
      </c>
    </row>
    <row r="241" spans="1:65" s="13" customFormat="1" ht="10.199999999999999" x14ac:dyDescent="0.2">
      <c r="B241" s="192"/>
      <c r="C241" s="193"/>
      <c r="D241" s="194" t="s">
        <v>165</v>
      </c>
      <c r="E241" s="195" t="s">
        <v>19</v>
      </c>
      <c r="F241" s="196" t="s">
        <v>419</v>
      </c>
      <c r="G241" s="193"/>
      <c r="H241" s="197">
        <v>23.43</v>
      </c>
      <c r="I241" s="198"/>
      <c r="J241" s="193"/>
      <c r="K241" s="193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165</v>
      </c>
      <c r="AU241" s="203" t="s">
        <v>83</v>
      </c>
      <c r="AV241" s="13" t="s">
        <v>83</v>
      </c>
      <c r="AW241" s="13" t="s">
        <v>35</v>
      </c>
      <c r="AX241" s="13" t="s">
        <v>73</v>
      </c>
      <c r="AY241" s="203" t="s">
        <v>155</v>
      </c>
    </row>
    <row r="242" spans="1:65" s="13" customFormat="1" ht="10.199999999999999" x14ac:dyDescent="0.2">
      <c r="B242" s="192"/>
      <c r="C242" s="193"/>
      <c r="D242" s="194" t="s">
        <v>165</v>
      </c>
      <c r="E242" s="195" t="s">
        <v>19</v>
      </c>
      <c r="F242" s="196" t="s">
        <v>420</v>
      </c>
      <c r="G242" s="193"/>
      <c r="H242" s="197">
        <v>44.64</v>
      </c>
      <c r="I242" s="198"/>
      <c r="J242" s="193"/>
      <c r="K242" s="193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165</v>
      </c>
      <c r="AU242" s="203" t="s">
        <v>83</v>
      </c>
      <c r="AV242" s="13" t="s">
        <v>83</v>
      </c>
      <c r="AW242" s="13" t="s">
        <v>35</v>
      </c>
      <c r="AX242" s="13" t="s">
        <v>73</v>
      </c>
      <c r="AY242" s="203" t="s">
        <v>155</v>
      </c>
    </row>
    <row r="243" spans="1:65" s="14" customFormat="1" ht="10.199999999999999" x14ac:dyDescent="0.2">
      <c r="B243" s="204"/>
      <c r="C243" s="205"/>
      <c r="D243" s="194" t="s">
        <v>165</v>
      </c>
      <c r="E243" s="206" t="s">
        <v>19</v>
      </c>
      <c r="F243" s="207" t="s">
        <v>168</v>
      </c>
      <c r="G243" s="205"/>
      <c r="H243" s="208">
        <v>68.069999999999993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165</v>
      </c>
      <c r="AU243" s="214" t="s">
        <v>83</v>
      </c>
      <c r="AV243" s="14" t="s">
        <v>161</v>
      </c>
      <c r="AW243" s="14" t="s">
        <v>35</v>
      </c>
      <c r="AX243" s="14" t="s">
        <v>81</v>
      </c>
      <c r="AY243" s="214" t="s">
        <v>155</v>
      </c>
    </row>
    <row r="244" spans="1:65" s="2" customFormat="1" ht="24.15" customHeight="1" x14ac:dyDescent="0.2">
      <c r="A244" s="34"/>
      <c r="B244" s="35"/>
      <c r="C244" s="174" t="s">
        <v>421</v>
      </c>
      <c r="D244" s="174" t="s">
        <v>157</v>
      </c>
      <c r="E244" s="175" t="s">
        <v>422</v>
      </c>
      <c r="F244" s="176" t="s">
        <v>423</v>
      </c>
      <c r="G244" s="177" t="s">
        <v>103</v>
      </c>
      <c r="H244" s="178">
        <v>202.82400000000001</v>
      </c>
      <c r="I244" s="179"/>
      <c r="J244" s="180">
        <f>ROUND(I244*H244,2)</f>
        <v>0</v>
      </c>
      <c r="K244" s="176" t="s">
        <v>160</v>
      </c>
      <c r="L244" s="39"/>
      <c r="M244" s="181" t="s">
        <v>19</v>
      </c>
      <c r="N244" s="182" t="s">
        <v>44</v>
      </c>
      <c r="O244" s="64"/>
      <c r="P244" s="183">
        <f>O244*H244</f>
        <v>0</v>
      </c>
      <c r="Q244" s="183">
        <v>0</v>
      </c>
      <c r="R244" s="183">
        <f>Q244*H244</f>
        <v>0</v>
      </c>
      <c r="S244" s="183">
        <v>0.26100000000000001</v>
      </c>
      <c r="T244" s="184">
        <f>S244*H244</f>
        <v>52.937064000000007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5" t="s">
        <v>161</v>
      </c>
      <c r="AT244" s="185" t="s">
        <v>157</v>
      </c>
      <c r="AU244" s="185" t="s">
        <v>83</v>
      </c>
      <c r="AY244" s="17" t="s">
        <v>155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7" t="s">
        <v>81</v>
      </c>
      <c r="BK244" s="186">
        <f>ROUND(I244*H244,2)</f>
        <v>0</v>
      </c>
      <c r="BL244" s="17" t="s">
        <v>161</v>
      </c>
      <c r="BM244" s="185" t="s">
        <v>424</v>
      </c>
    </row>
    <row r="245" spans="1:65" s="2" customFormat="1" ht="10.199999999999999" x14ac:dyDescent="0.2">
      <c r="A245" s="34"/>
      <c r="B245" s="35"/>
      <c r="C245" s="36"/>
      <c r="D245" s="187" t="s">
        <v>163</v>
      </c>
      <c r="E245" s="36"/>
      <c r="F245" s="188" t="s">
        <v>425</v>
      </c>
      <c r="G245" s="36"/>
      <c r="H245" s="36"/>
      <c r="I245" s="189"/>
      <c r="J245" s="36"/>
      <c r="K245" s="36"/>
      <c r="L245" s="39"/>
      <c r="M245" s="190"/>
      <c r="N245" s="191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163</v>
      </c>
      <c r="AU245" s="17" t="s">
        <v>83</v>
      </c>
    </row>
    <row r="246" spans="1:65" s="13" customFormat="1" ht="10.199999999999999" x14ac:dyDescent="0.2">
      <c r="B246" s="192"/>
      <c r="C246" s="193"/>
      <c r="D246" s="194" t="s">
        <v>165</v>
      </c>
      <c r="E246" s="195" t="s">
        <v>19</v>
      </c>
      <c r="F246" s="196" t="s">
        <v>426</v>
      </c>
      <c r="G246" s="193"/>
      <c r="H246" s="197">
        <v>79.2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165</v>
      </c>
      <c r="AU246" s="203" t="s">
        <v>83</v>
      </c>
      <c r="AV246" s="13" t="s">
        <v>83</v>
      </c>
      <c r="AW246" s="13" t="s">
        <v>35</v>
      </c>
      <c r="AX246" s="13" t="s">
        <v>73</v>
      </c>
      <c r="AY246" s="203" t="s">
        <v>155</v>
      </c>
    </row>
    <row r="247" spans="1:65" s="13" customFormat="1" ht="10.199999999999999" x14ac:dyDescent="0.2">
      <c r="B247" s="192"/>
      <c r="C247" s="193"/>
      <c r="D247" s="194" t="s">
        <v>165</v>
      </c>
      <c r="E247" s="195" t="s">
        <v>19</v>
      </c>
      <c r="F247" s="196" t="s">
        <v>427</v>
      </c>
      <c r="G247" s="193"/>
      <c r="H247" s="197">
        <v>71.603999999999999</v>
      </c>
      <c r="I247" s="198"/>
      <c r="J247" s="193"/>
      <c r="K247" s="193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165</v>
      </c>
      <c r="AU247" s="203" t="s">
        <v>83</v>
      </c>
      <c r="AV247" s="13" t="s">
        <v>83</v>
      </c>
      <c r="AW247" s="13" t="s">
        <v>35</v>
      </c>
      <c r="AX247" s="13" t="s">
        <v>73</v>
      </c>
      <c r="AY247" s="203" t="s">
        <v>155</v>
      </c>
    </row>
    <row r="248" spans="1:65" s="13" customFormat="1" ht="10.199999999999999" x14ac:dyDescent="0.2">
      <c r="B248" s="192"/>
      <c r="C248" s="193"/>
      <c r="D248" s="194" t="s">
        <v>165</v>
      </c>
      <c r="E248" s="195" t="s">
        <v>19</v>
      </c>
      <c r="F248" s="196" t="s">
        <v>428</v>
      </c>
      <c r="G248" s="193"/>
      <c r="H248" s="197">
        <v>52.02</v>
      </c>
      <c r="I248" s="198"/>
      <c r="J248" s="193"/>
      <c r="K248" s="193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165</v>
      </c>
      <c r="AU248" s="203" t="s">
        <v>83</v>
      </c>
      <c r="AV248" s="13" t="s">
        <v>83</v>
      </c>
      <c r="AW248" s="13" t="s">
        <v>35</v>
      </c>
      <c r="AX248" s="13" t="s">
        <v>73</v>
      </c>
      <c r="AY248" s="203" t="s">
        <v>155</v>
      </c>
    </row>
    <row r="249" spans="1:65" s="14" customFormat="1" ht="10.199999999999999" x14ac:dyDescent="0.2">
      <c r="B249" s="204"/>
      <c r="C249" s="205"/>
      <c r="D249" s="194" t="s">
        <v>165</v>
      </c>
      <c r="E249" s="206" t="s">
        <v>19</v>
      </c>
      <c r="F249" s="207" t="s">
        <v>168</v>
      </c>
      <c r="G249" s="205"/>
      <c r="H249" s="208">
        <v>202.82400000000001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165</v>
      </c>
      <c r="AU249" s="214" t="s">
        <v>83</v>
      </c>
      <c r="AV249" s="14" t="s">
        <v>161</v>
      </c>
      <c r="AW249" s="14" t="s">
        <v>35</v>
      </c>
      <c r="AX249" s="14" t="s">
        <v>81</v>
      </c>
      <c r="AY249" s="214" t="s">
        <v>155</v>
      </c>
    </row>
    <row r="250" spans="1:65" s="2" customFormat="1" ht="24.15" customHeight="1" x14ac:dyDescent="0.2">
      <c r="A250" s="34"/>
      <c r="B250" s="35"/>
      <c r="C250" s="174" t="s">
        <v>429</v>
      </c>
      <c r="D250" s="174" t="s">
        <v>157</v>
      </c>
      <c r="E250" s="175" t="s">
        <v>430</v>
      </c>
      <c r="F250" s="176" t="s">
        <v>431</v>
      </c>
      <c r="G250" s="177" t="s">
        <v>196</v>
      </c>
      <c r="H250" s="178">
        <v>1.099</v>
      </c>
      <c r="I250" s="179"/>
      <c r="J250" s="180">
        <f>ROUND(I250*H250,2)</f>
        <v>0</v>
      </c>
      <c r="K250" s="176" t="s">
        <v>160</v>
      </c>
      <c r="L250" s="39"/>
      <c r="M250" s="181" t="s">
        <v>19</v>
      </c>
      <c r="N250" s="182" t="s">
        <v>44</v>
      </c>
      <c r="O250" s="64"/>
      <c r="P250" s="183">
        <f>O250*H250</f>
        <v>0</v>
      </c>
      <c r="Q250" s="183">
        <v>0</v>
      </c>
      <c r="R250" s="183">
        <f>Q250*H250</f>
        <v>0</v>
      </c>
      <c r="S250" s="183">
        <v>1.8</v>
      </c>
      <c r="T250" s="184">
        <f>S250*H250</f>
        <v>1.9782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5" t="s">
        <v>161</v>
      </c>
      <c r="AT250" s="185" t="s">
        <v>157</v>
      </c>
      <c r="AU250" s="185" t="s">
        <v>83</v>
      </c>
      <c r="AY250" s="17" t="s">
        <v>155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7" t="s">
        <v>81</v>
      </c>
      <c r="BK250" s="186">
        <f>ROUND(I250*H250,2)</f>
        <v>0</v>
      </c>
      <c r="BL250" s="17" t="s">
        <v>161</v>
      </c>
      <c r="BM250" s="185" t="s">
        <v>432</v>
      </c>
    </row>
    <row r="251" spans="1:65" s="2" customFormat="1" ht="10.199999999999999" x14ac:dyDescent="0.2">
      <c r="A251" s="34"/>
      <c r="B251" s="35"/>
      <c r="C251" s="36"/>
      <c r="D251" s="187" t="s">
        <v>163</v>
      </c>
      <c r="E251" s="36"/>
      <c r="F251" s="188" t="s">
        <v>433</v>
      </c>
      <c r="G251" s="36"/>
      <c r="H251" s="36"/>
      <c r="I251" s="189"/>
      <c r="J251" s="36"/>
      <c r="K251" s="36"/>
      <c r="L251" s="39"/>
      <c r="M251" s="190"/>
      <c r="N251" s="191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163</v>
      </c>
      <c r="AU251" s="17" t="s">
        <v>83</v>
      </c>
    </row>
    <row r="252" spans="1:65" s="13" customFormat="1" ht="10.199999999999999" x14ac:dyDescent="0.2">
      <c r="B252" s="192"/>
      <c r="C252" s="193"/>
      <c r="D252" s="194" t="s">
        <v>165</v>
      </c>
      <c r="E252" s="195" t="s">
        <v>19</v>
      </c>
      <c r="F252" s="196" t="s">
        <v>434</v>
      </c>
      <c r="G252" s="193"/>
      <c r="H252" s="197">
        <v>1.099</v>
      </c>
      <c r="I252" s="198"/>
      <c r="J252" s="193"/>
      <c r="K252" s="193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165</v>
      </c>
      <c r="AU252" s="203" t="s">
        <v>83</v>
      </c>
      <c r="AV252" s="13" t="s">
        <v>83</v>
      </c>
      <c r="AW252" s="13" t="s">
        <v>35</v>
      </c>
      <c r="AX252" s="13" t="s">
        <v>81</v>
      </c>
      <c r="AY252" s="203" t="s">
        <v>155</v>
      </c>
    </row>
    <row r="253" spans="1:65" s="2" customFormat="1" ht="16.5" customHeight="1" x14ac:dyDescent="0.2">
      <c r="A253" s="34"/>
      <c r="B253" s="35"/>
      <c r="C253" s="174" t="s">
        <v>435</v>
      </c>
      <c r="D253" s="174" t="s">
        <v>157</v>
      </c>
      <c r="E253" s="175" t="s">
        <v>436</v>
      </c>
      <c r="F253" s="176" t="s">
        <v>437</v>
      </c>
      <c r="G253" s="177" t="s">
        <v>196</v>
      </c>
      <c r="H253" s="178">
        <v>1.4419999999999999</v>
      </c>
      <c r="I253" s="179"/>
      <c r="J253" s="180">
        <f>ROUND(I253*H253,2)</f>
        <v>0</v>
      </c>
      <c r="K253" s="176" t="s">
        <v>160</v>
      </c>
      <c r="L253" s="39"/>
      <c r="M253" s="181" t="s">
        <v>19</v>
      </c>
      <c r="N253" s="182" t="s">
        <v>44</v>
      </c>
      <c r="O253" s="64"/>
      <c r="P253" s="183">
        <f>O253*H253</f>
        <v>0</v>
      </c>
      <c r="Q253" s="183">
        <v>0</v>
      </c>
      <c r="R253" s="183">
        <f>Q253*H253</f>
        <v>0</v>
      </c>
      <c r="S253" s="183">
        <v>2.2000000000000002</v>
      </c>
      <c r="T253" s="184">
        <f>S253*H253</f>
        <v>3.1724000000000001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5" t="s">
        <v>161</v>
      </c>
      <c r="AT253" s="185" t="s">
        <v>157</v>
      </c>
      <c r="AU253" s="185" t="s">
        <v>83</v>
      </c>
      <c r="AY253" s="17" t="s">
        <v>155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7" t="s">
        <v>81</v>
      </c>
      <c r="BK253" s="186">
        <f>ROUND(I253*H253,2)</f>
        <v>0</v>
      </c>
      <c r="BL253" s="17" t="s">
        <v>161</v>
      </c>
      <c r="BM253" s="185" t="s">
        <v>438</v>
      </c>
    </row>
    <row r="254" spans="1:65" s="2" customFormat="1" ht="10.199999999999999" x14ac:dyDescent="0.2">
      <c r="A254" s="34"/>
      <c r="B254" s="35"/>
      <c r="C254" s="36"/>
      <c r="D254" s="187" t="s">
        <v>163</v>
      </c>
      <c r="E254" s="36"/>
      <c r="F254" s="188" t="s">
        <v>439</v>
      </c>
      <c r="G254" s="36"/>
      <c r="H254" s="36"/>
      <c r="I254" s="189"/>
      <c r="J254" s="36"/>
      <c r="K254" s="36"/>
      <c r="L254" s="39"/>
      <c r="M254" s="190"/>
      <c r="N254" s="191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163</v>
      </c>
      <c r="AU254" s="17" t="s">
        <v>83</v>
      </c>
    </row>
    <row r="255" spans="1:65" s="13" customFormat="1" ht="10.199999999999999" x14ac:dyDescent="0.2">
      <c r="B255" s="192"/>
      <c r="C255" s="193"/>
      <c r="D255" s="194" t="s">
        <v>165</v>
      </c>
      <c r="E255" s="195" t="s">
        <v>19</v>
      </c>
      <c r="F255" s="196" t="s">
        <v>440</v>
      </c>
      <c r="G255" s="193"/>
      <c r="H255" s="197">
        <v>1.4419999999999999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165</v>
      </c>
      <c r="AU255" s="203" t="s">
        <v>83</v>
      </c>
      <c r="AV255" s="13" t="s">
        <v>83</v>
      </c>
      <c r="AW255" s="13" t="s">
        <v>35</v>
      </c>
      <c r="AX255" s="13" t="s">
        <v>81</v>
      </c>
      <c r="AY255" s="203" t="s">
        <v>155</v>
      </c>
    </row>
    <row r="256" spans="1:65" s="2" customFormat="1" ht="16.5" customHeight="1" x14ac:dyDescent="0.2">
      <c r="A256" s="34"/>
      <c r="B256" s="35"/>
      <c r="C256" s="174" t="s">
        <v>441</v>
      </c>
      <c r="D256" s="174" t="s">
        <v>157</v>
      </c>
      <c r="E256" s="175" t="s">
        <v>442</v>
      </c>
      <c r="F256" s="176" t="s">
        <v>443</v>
      </c>
      <c r="G256" s="177" t="s">
        <v>196</v>
      </c>
      <c r="H256" s="178">
        <v>4.5119999999999996</v>
      </c>
      <c r="I256" s="179"/>
      <c r="J256" s="180">
        <f>ROUND(I256*H256,2)</f>
        <v>0</v>
      </c>
      <c r="K256" s="176" t="s">
        <v>160</v>
      </c>
      <c r="L256" s="39"/>
      <c r="M256" s="181" t="s">
        <v>19</v>
      </c>
      <c r="N256" s="182" t="s">
        <v>44</v>
      </c>
      <c r="O256" s="64"/>
      <c r="P256" s="183">
        <f>O256*H256</f>
        <v>0</v>
      </c>
      <c r="Q256" s="183">
        <v>0</v>
      </c>
      <c r="R256" s="183">
        <f>Q256*H256</f>
        <v>0</v>
      </c>
      <c r="S256" s="183">
        <v>2.2000000000000002</v>
      </c>
      <c r="T256" s="184">
        <f>S256*H256</f>
        <v>9.9263999999999992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5" t="s">
        <v>161</v>
      </c>
      <c r="AT256" s="185" t="s">
        <v>157</v>
      </c>
      <c r="AU256" s="185" t="s">
        <v>83</v>
      </c>
      <c r="AY256" s="17" t="s">
        <v>155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7" t="s">
        <v>81</v>
      </c>
      <c r="BK256" s="186">
        <f>ROUND(I256*H256,2)</f>
        <v>0</v>
      </c>
      <c r="BL256" s="17" t="s">
        <v>161</v>
      </c>
      <c r="BM256" s="185" t="s">
        <v>444</v>
      </c>
    </row>
    <row r="257" spans="1:65" s="2" customFormat="1" ht="10.199999999999999" x14ac:dyDescent="0.2">
      <c r="A257" s="34"/>
      <c r="B257" s="35"/>
      <c r="C257" s="36"/>
      <c r="D257" s="187" t="s">
        <v>163</v>
      </c>
      <c r="E257" s="36"/>
      <c r="F257" s="188" t="s">
        <v>445</v>
      </c>
      <c r="G257" s="36"/>
      <c r="H257" s="36"/>
      <c r="I257" s="189"/>
      <c r="J257" s="36"/>
      <c r="K257" s="36"/>
      <c r="L257" s="39"/>
      <c r="M257" s="190"/>
      <c r="N257" s="191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163</v>
      </c>
      <c r="AU257" s="17" t="s">
        <v>83</v>
      </c>
    </row>
    <row r="258" spans="1:65" s="13" customFormat="1" ht="10.199999999999999" x14ac:dyDescent="0.2">
      <c r="B258" s="192"/>
      <c r="C258" s="193"/>
      <c r="D258" s="194" t="s">
        <v>165</v>
      </c>
      <c r="E258" s="195" t="s">
        <v>19</v>
      </c>
      <c r="F258" s="196" t="s">
        <v>446</v>
      </c>
      <c r="G258" s="193"/>
      <c r="H258" s="197">
        <v>3.3119999999999998</v>
      </c>
      <c r="I258" s="198"/>
      <c r="J258" s="193"/>
      <c r="K258" s="193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165</v>
      </c>
      <c r="AU258" s="203" t="s">
        <v>83</v>
      </c>
      <c r="AV258" s="13" t="s">
        <v>83</v>
      </c>
      <c r="AW258" s="13" t="s">
        <v>35</v>
      </c>
      <c r="AX258" s="13" t="s">
        <v>73</v>
      </c>
      <c r="AY258" s="203" t="s">
        <v>155</v>
      </c>
    </row>
    <row r="259" spans="1:65" s="13" customFormat="1" ht="10.199999999999999" x14ac:dyDescent="0.2">
      <c r="B259" s="192"/>
      <c r="C259" s="193"/>
      <c r="D259" s="194" t="s">
        <v>165</v>
      </c>
      <c r="E259" s="195" t="s">
        <v>19</v>
      </c>
      <c r="F259" s="196" t="s">
        <v>447</v>
      </c>
      <c r="G259" s="193"/>
      <c r="H259" s="197">
        <v>1.2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165</v>
      </c>
      <c r="AU259" s="203" t="s">
        <v>83</v>
      </c>
      <c r="AV259" s="13" t="s">
        <v>83</v>
      </c>
      <c r="AW259" s="13" t="s">
        <v>35</v>
      </c>
      <c r="AX259" s="13" t="s">
        <v>73</v>
      </c>
      <c r="AY259" s="203" t="s">
        <v>155</v>
      </c>
    </row>
    <row r="260" spans="1:65" s="14" customFormat="1" ht="10.199999999999999" x14ac:dyDescent="0.2">
      <c r="B260" s="204"/>
      <c r="C260" s="205"/>
      <c r="D260" s="194" t="s">
        <v>165</v>
      </c>
      <c r="E260" s="206" t="s">
        <v>19</v>
      </c>
      <c r="F260" s="207" t="s">
        <v>168</v>
      </c>
      <c r="G260" s="205"/>
      <c r="H260" s="208">
        <v>4.5119999999999996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165</v>
      </c>
      <c r="AU260" s="214" t="s">
        <v>83</v>
      </c>
      <c r="AV260" s="14" t="s">
        <v>161</v>
      </c>
      <c r="AW260" s="14" t="s">
        <v>35</v>
      </c>
      <c r="AX260" s="14" t="s">
        <v>81</v>
      </c>
      <c r="AY260" s="214" t="s">
        <v>155</v>
      </c>
    </row>
    <row r="261" spans="1:65" s="2" customFormat="1" ht="16.5" customHeight="1" x14ac:dyDescent="0.2">
      <c r="A261" s="34"/>
      <c r="B261" s="35"/>
      <c r="C261" s="174" t="s">
        <v>448</v>
      </c>
      <c r="D261" s="174" t="s">
        <v>157</v>
      </c>
      <c r="E261" s="175" t="s">
        <v>449</v>
      </c>
      <c r="F261" s="176" t="s">
        <v>450</v>
      </c>
      <c r="G261" s="177" t="s">
        <v>103</v>
      </c>
      <c r="H261" s="178">
        <v>602.33000000000004</v>
      </c>
      <c r="I261" s="179"/>
      <c r="J261" s="180">
        <f>ROUND(I261*H261,2)</f>
        <v>0</v>
      </c>
      <c r="K261" s="176" t="s">
        <v>160</v>
      </c>
      <c r="L261" s="39"/>
      <c r="M261" s="181" t="s">
        <v>19</v>
      </c>
      <c r="N261" s="182" t="s">
        <v>44</v>
      </c>
      <c r="O261" s="64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5" t="s">
        <v>161</v>
      </c>
      <c r="AT261" s="185" t="s">
        <v>157</v>
      </c>
      <c r="AU261" s="185" t="s">
        <v>83</v>
      </c>
      <c r="AY261" s="17" t="s">
        <v>155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7" t="s">
        <v>81</v>
      </c>
      <c r="BK261" s="186">
        <f>ROUND(I261*H261,2)</f>
        <v>0</v>
      </c>
      <c r="BL261" s="17" t="s">
        <v>161</v>
      </c>
      <c r="BM261" s="185" t="s">
        <v>451</v>
      </c>
    </row>
    <row r="262" spans="1:65" s="2" customFormat="1" ht="10.199999999999999" x14ac:dyDescent="0.2">
      <c r="A262" s="34"/>
      <c r="B262" s="35"/>
      <c r="C262" s="36"/>
      <c r="D262" s="187" t="s">
        <v>163</v>
      </c>
      <c r="E262" s="36"/>
      <c r="F262" s="188" t="s">
        <v>452</v>
      </c>
      <c r="G262" s="36"/>
      <c r="H262" s="36"/>
      <c r="I262" s="189"/>
      <c r="J262" s="36"/>
      <c r="K262" s="36"/>
      <c r="L262" s="39"/>
      <c r="M262" s="190"/>
      <c r="N262" s="191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163</v>
      </c>
      <c r="AU262" s="17" t="s">
        <v>83</v>
      </c>
    </row>
    <row r="263" spans="1:65" s="13" customFormat="1" ht="10.199999999999999" x14ac:dyDescent="0.2">
      <c r="B263" s="192"/>
      <c r="C263" s="193"/>
      <c r="D263" s="194" t="s">
        <v>165</v>
      </c>
      <c r="E263" s="195" t="s">
        <v>19</v>
      </c>
      <c r="F263" s="196" t="s">
        <v>97</v>
      </c>
      <c r="G263" s="193"/>
      <c r="H263" s="197">
        <v>602.33000000000004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165</v>
      </c>
      <c r="AU263" s="203" t="s">
        <v>83</v>
      </c>
      <c r="AV263" s="13" t="s">
        <v>83</v>
      </c>
      <c r="AW263" s="13" t="s">
        <v>35</v>
      </c>
      <c r="AX263" s="13" t="s">
        <v>81</v>
      </c>
      <c r="AY263" s="203" t="s">
        <v>155</v>
      </c>
    </row>
    <row r="264" spans="1:65" s="2" customFormat="1" ht="16.5" customHeight="1" x14ac:dyDescent="0.2">
      <c r="A264" s="34"/>
      <c r="B264" s="35"/>
      <c r="C264" s="174" t="s">
        <v>453</v>
      </c>
      <c r="D264" s="174" t="s">
        <v>157</v>
      </c>
      <c r="E264" s="175" t="s">
        <v>454</v>
      </c>
      <c r="F264" s="176" t="s">
        <v>455</v>
      </c>
      <c r="G264" s="177" t="s">
        <v>103</v>
      </c>
      <c r="H264" s="178">
        <v>1199.44</v>
      </c>
      <c r="I264" s="179"/>
      <c r="J264" s="180">
        <f>ROUND(I264*H264,2)</f>
        <v>0</v>
      </c>
      <c r="K264" s="176" t="s">
        <v>160</v>
      </c>
      <c r="L264" s="39"/>
      <c r="M264" s="181" t="s">
        <v>19</v>
      </c>
      <c r="N264" s="182" t="s">
        <v>44</v>
      </c>
      <c r="O264" s="64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5" t="s">
        <v>161</v>
      </c>
      <c r="AT264" s="185" t="s">
        <v>157</v>
      </c>
      <c r="AU264" s="185" t="s">
        <v>83</v>
      </c>
      <c r="AY264" s="17" t="s">
        <v>155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7" t="s">
        <v>81</v>
      </c>
      <c r="BK264" s="186">
        <f>ROUND(I264*H264,2)</f>
        <v>0</v>
      </c>
      <c r="BL264" s="17" t="s">
        <v>161</v>
      </c>
      <c r="BM264" s="185" t="s">
        <v>456</v>
      </c>
    </row>
    <row r="265" spans="1:65" s="2" customFormat="1" ht="10.199999999999999" x14ac:dyDescent="0.2">
      <c r="A265" s="34"/>
      <c r="B265" s="35"/>
      <c r="C265" s="36"/>
      <c r="D265" s="187" t="s">
        <v>163</v>
      </c>
      <c r="E265" s="36"/>
      <c r="F265" s="188" t="s">
        <v>457</v>
      </c>
      <c r="G265" s="36"/>
      <c r="H265" s="36"/>
      <c r="I265" s="189"/>
      <c r="J265" s="36"/>
      <c r="K265" s="36"/>
      <c r="L265" s="39"/>
      <c r="M265" s="190"/>
      <c r="N265" s="191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163</v>
      </c>
      <c r="AU265" s="17" t="s">
        <v>83</v>
      </c>
    </row>
    <row r="266" spans="1:65" s="13" customFormat="1" ht="10.199999999999999" x14ac:dyDescent="0.2">
      <c r="B266" s="192"/>
      <c r="C266" s="193"/>
      <c r="D266" s="194" t="s">
        <v>165</v>
      </c>
      <c r="E266" s="193"/>
      <c r="F266" s="196" t="s">
        <v>458</v>
      </c>
      <c r="G266" s="193"/>
      <c r="H266" s="197">
        <v>1199.44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165</v>
      </c>
      <c r="AU266" s="203" t="s">
        <v>83</v>
      </c>
      <c r="AV266" s="13" t="s">
        <v>83</v>
      </c>
      <c r="AW266" s="13" t="s">
        <v>4</v>
      </c>
      <c r="AX266" s="13" t="s">
        <v>81</v>
      </c>
      <c r="AY266" s="203" t="s">
        <v>155</v>
      </c>
    </row>
    <row r="267" spans="1:65" s="2" customFormat="1" ht="33" customHeight="1" x14ac:dyDescent="0.2">
      <c r="A267" s="34"/>
      <c r="B267" s="35"/>
      <c r="C267" s="174" t="s">
        <v>459</v>
      </c>
      <c r="D267" s="174" t="s">
        <v>157</v>
      </c>
      <c r="E267" s="175" t="s">
        <v>460</v>
      </c>
      <c r="F267" s="176" t="s">
        <v>461</v>
      </c>
      <c r="G267" s="177" t="s">
        <v>103</v>
      </c>
      <c r="H267" s="178">
        <v>0.84</v>
      </c>
      <c r="I267" s="179"/>
      <c r="J267" s="180">
        <f>ROUND(I267*H267,2)</f>
        <v>0</v>
      </c>
      <c r="K267" s="176" t="s">
        <v>160</v>
      </c>
      <c r="L267" s="39"/>
      <c r="M267" s="181" t="s">
        <v>19</v>
      </c>
      <c r="N267" s="182" t="s">
        <v>44</v>
      </c>
      <c r="O267" s="64"/>
      <c r="P267" s="183">
        <f>O267*H267</f>
        <v>0</v>
      </c>
      <c r="Q267" s="183">
        <v>0</v>
      </c>
      <c r="R267" s="183">
        <f>Q267*H267</f>
        <v>0</v>
      </c>
      <c r="S267" s="183">
        <v>0.54500000000000004</v>
      </c>
      <c r="T267" s="184">
        <f>S267*H267</f>
        <v>0.45780000000000004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5" t="s">
        <v>161</v>
      </c>
      <c r="AT267" s="185" t="s">
        <v>157</v>
      </c>
      <c r="AU267" s="185" t="s">
        <v>83</v>
      </c>
      <c r="AY267" s="17" t="s">
        <v>155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7" t="s">
        <v>81</v>
      </c>
      <c r="BK267" s="186">
        <f>ROUND(I267*H267,2)</f>
        <v>0</v>
      </c>
      <c r="BL267" s="17" t="s">
        <v>161</v>
      </c>
      <c r="BM267" s="185" t="s">
        <v>462</v>
      </c>
    </row>
    <row r="268" spans="1:65" s="2" customFormat="1" ht="10.199999999999999" x14ac:dyDescent="0.2">
      <c r="A268" s="34"/>
      <c r="B268" s="35"/>
      <c r="C268" s="36"/>
      <c r="D268" s="187" t="s">
        <v>163</v>
      </c>
      <c r="E268" s="36"/>
      <c r="F268" s="188" t="s">
        <v>463</v>
      </c>
      <c r="G268" s="36"/>
      <c r="H268" s="36"/>
      <c r="I268" s="189"/>
      <c r="J268" s="36"/>
      <c r="K268" s="36"/>
      <c r="L268" s="39"/>
      <c r="M268" s="190"/>
      <c r="N268" s="191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163</v>
      </c>
      <c r="AU268" s="17" t="s">
        <v>83</v>
      </c>
    </row>
    <row r="269" spans="1:65" s="13" customFormat="1" ht="10.199999999999999" x14ac:dyDescent="0.2">
      <c r="B269" s="192"/>
      <c r="C269" s="193"/>
      <c r="D269" s="194" t="s">
        <v>165</v>
      </c>
      <c r="E269" s="195" t="s">
        <v>19</v>
      </c>
      <c r="F269" s="196" t="s">
        <v>464</v>
      </c>
      <c r="G269" s="193"/>
      <c r="H269" s="197">
        <v>0.84</v>
      </c>
      <c r="I269" s="198"/>
      <c r="J269" s="193"/>
      <c r="K269" s="193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165</v>
      </c>
      <c r="AU269" s="203" t="s">
        <v>83</v>
      </c>
      <c r="AV269" s="13" t="s">
        <v>83</v>
      </c>
      <c r="AW269" s="13" t="s">
        <v>35</v>
      </c>
      <c r="AX269" s="13" t="s">
        <v>81</v>
      </c>
      <c r="AY269" s="203" t="s">
        <v>155</v>
      </c>
    </row>
    <row r="270" spans="1:65" s="2" customFormat="1" ht="24.15" customHeight="1" x14ac:dyDescent="0.2">
      <c r="A270" s="34"/>
      <c r="B270" s="35"/>
      <c r="C270" s="174" t="s">
        <v>465</v>
      </c>
      <c r="D270" s="174" t="s">
        <v>157</v>
      </c>
      <c r="E270" s="175" t="s">
        <v>466</v>
      </c>
      <c r="F270" s="176" t="s">
        <v>467</v>
      </c>
      <c r="G270" s="177" t="s">
        <v>103</v>
      </c>
      <c r="H270" s="178">
        <v>64.680000000000007</v>
      </c>
      <c r="I270" s="179"/>
      <c r="J270" s="180">
        <f>ROUND(I270*H270,2)</f>
        <v>0</v>
      </c>
      <c r="K270" s="176" t="s">
        <v>160</v>
      </c>
      <c r="L270" s="39"/>
      <c r="M270" s="181" t="s">
        <v>19</v>
      </c>
      <c r="N270" s="182" t="s">
        <v>44</v>
      </c>
      <c r="O270" s="64"/>
      <c r="P270" s="183">
        <f>O270*H270</f>
        <v>0</v>
      </c>
      <c r="Q270" s="183">
        <v>0</v>
      </c>
      <c r="R270" s="183">
        <f>Q270*H270</f>
        <v>0</v>
      </c>
      <c r="S270" s="183">
        <v>7.5999999999999998E-2</v>
      </c>
      <c r="T270" s="184">
        <f>S270*H270</f>
        <v>4.91568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5" t="s">
        <v>161</v>
      </c>
      <c r="AT270" s="185" t="s">
        <v>157</v>
      </c>
      <c r="AU270" s="185" t="s">
        <v>83</v>
      </c>
      <c r="AY270" s="17" t="s">
        <v>155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7" t="s">
        <v>81</v>
      </c>
      <c r="BK270" s="186">
        <f>ROUND(I270*H270,2)</f>
        <v>0</v>
      </c>
      <c r="BL270" s="17" t="s">
        <v>161</v>
      </c>
      <c r="BM270" s="185" t="s">
        <v>468</v>
      </c>
    </row>
    <row r="271" spans="1:65" s="2" customFormat="1" ht="10.199999999999999" x14ac:dyDescent="0.2">
      <c r="A271" s="34"/>
      <c r="B271" s="35"/>
      <c r="C271" s="36"/>
      <c r="D271" s="187" t="s">
        <v>163</v>
      </c>
      <c r="E271" s="36"/>
      <c r="F271" s="188" t="s">
        <v>469</v>
      </c>
      <c r="G271" s="36"/>
      <c r="H271" s="36"/>
      <c r="I271" s="189"/>
      <c r="J271" s="36"/>
      <c r="K271" s="36"/>
      <c r="L271" s="39"/>
      <c r="M271" s="190"/>
      <c r="N271" s="191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163</v>
      </c>
      <c r="AU271" s="17" t="s">
        <v>83</v>
      </c>
    </row>
    <row r="272" spans="1:65" s="15" customFormat="1" ht="10.199999999999999" x14ac:dyDescent="0.2">
      <c r="B272" s="225"/>
      <c r="C272" s="226"/>
      <c r="D272" s="194" t="s">
        <v>165</v>
      </c>
      <c r="E272" s="227" t="s">
        <v>19</v>
      </c>
      <c r="F272" s="228" t="s">
        <v>470</v>
      </c>
      <c r="G272" s="226"/>
      <c r="H272" s="227" t="s">
        <v>19</v>
      </c>
      <c r="I272" s="229"/>
      <c r="J272" s="226"/>
      <c r="K272" s="226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165</v>
      </c>
      <c r="AU272" s="234" t="s">
        <v>83</v>
      </c>
      <c r="AV272" s="15" t="s">
        <v>81</v>
      </c>
      <c r="AW272" s="15" t="s">
        <v>35</v>
      </c>
      <c r="AX272" s="15" t="s">
        <v>73</v>
      </c>
      <c r="AY272" s="234" t="s">
        <v>155</v>
      </c>
    </row>
    <row r="273" spans="1:65" s="13" customFormat="1" ht="10.199999999999999" x14ac:dyDescent="0.2">
      <c r="B273" s="192"/>
      <c r="C273" s="193"/>
      <c r="D273" s="194" t="s">
        <v>165</v>
      </c>
      <c r="E273" s="195" t="s">
        <v>19</v>
      </c>
      <c r="F273" s="196" t="s">
        <v>471</v>
      </c>
      <c r="G273" s="193"/>
      <c r="H273" s="197">
        <v>5.04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165</v>
      </c>
      <c r="AU273" s="203" t="s">
        <v>83</v>
      </c>
      <c r="AV273" s="13" t="s">
        <v>83</v>
      </c>
      <c r="AW273" s="13" t="s">
        <v>35</v>
      </c>
      <c r="AX273" s="13" t="s">
        <v>73</v>
      </c>
      <c r="AY273" s="203" t="s">
        <v>155</v>
      </c>
    </row>
    <row r="274" spans="1:65" s="15" customFormat="1" ht="10.199999999999999" x14ac:dyDescent="0.2">
      <c r="B274" s="225"/>
      <c r="C274" s="226"/>
      <c r="D274" s="194" t="s">
        <v>165</v>
      </c>
      <c r="E274" s="227" t="s">
        <v>19</v>
      </c>
      <c r="F274" s="228" t="s">
        <v>472</v>
      </c>
      <c r="G274" s="226"/>
      <c r="H274" s="227" t="s">
        <v>19</v>
      </c>
      <c r="I274" s="229"/>
      <c r="J274" s="226"/>
      <c r="K274" s="226"/>
      <c r="L274" s="230"/>
      <c r="M274" s="231"/>
      <c r="N274" s="232"/>
      <c r="O274" s="232"/>
      <c r="P274" s="232"/>
      <c r="Q274" s="232"/>
      <c r="R274" s="232"/>
      <c r="S274" s="232"/>
      <c r="T274" s="233"/>
      <c r="AT274" s="234" t="s">
        <v>165</v>
      </c>
      <c r="AU274" s="234" t="s">
        <v>83</v>
      </c>
      <c r="AV274" s="15" t="s">
        <v>81</v>
      </c>
      <c r="AW274" s="15" t="s">
        <v>35</v>
      </c>
      <c r="AX274" s="15" t="s">
        <v>73</v>
      </c>
      <c r="AY274" s="234" t="s">
        <v>155</v>
      </c>
    </row>
    <row r="275" spans="1:65" s="13" customFormat="1" ht="10.199999999999999" x14ac:dyDescent="0.2">
      <c r="B275" s="192"/>
      <c r="C275" s="193"/>
      <c r="D275" s="194" t="s">
        <v>165</v>
      </c>
      <c r="E275" s="195" t="s">
        <v>19</v>
      </c>
      <c r="F275" s="196" t="s">
        <v>473</v>
      </c>
      <c r="G275" s="193"/>
      <c r="H275" s="197">
        <v>10.08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165</v>
      </c>
      <c r="AU275" s="203" t="s">
        <v>83</v>
      </c>
      <c r="AV275" s="13" t="s">
        <v>83</v>
      </c>
      <c r="AW275" s="13" t="s">
        <v>35</v>
      </c>
      <c r="AX275" s="13" t="s">
        <v>73</v>
      </c>
      <c r="AY275" s="203" t="s">
        <v>155</v>
      </c>
    </row>
    <row r="276" spans="1:65" s="13" customFormat="1" ht="10.199999999999999" x14ac:dyDescent="0.2">
      <c r="B276" s="192"/>
      <c r="C276" s="193"/>
      <c r="D276" s="194" t="s">
        <v>165</v>
      </c>
      <c r="E276" s="195" t="s">
        <v>19</v>
      </c>
      <c r="F276" s="196" t="s">
        <v>474</v>
      </c>
      <c r="G276" s="193"/>
      <c r="H276" s="197">
        <v>5.88</v>
      </c>
      <c r="I276" s="198"/>
      <c r="J276" s="193"/>
      <c r="K276" s="193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165</v>
      </c>
      <c r="AU276" s="203" t="s">
        <v>83</v>
      </c>
      <c r="AV276" s="13" t="s">
        <v>83</v>
      </c>
      <c r="AW276" s="13" t="s">
        <v>35</v>
      </c>
      <c r="AX276" s="13" t="s">
        <v>73</v>
      </c>
      <c r="AY276" s="203" t="s">
        <v>155</v>
      </c>
    </row>
    <row r="277" spans="1:65" s="13" customFormat="1" ht="10.199999999999999" x14ac:dyDescent="0.2">
      <c r="B277" s="192"/>
      <c r="C277" s="193"/>
      <c r="D277" s="194" t="s">
        <v>165</v>
      </c>
      <c r="E277" s="195" t="s">
        <v>19</v>
      </c>
      <c r="F277" s="196" t="s">
        <v>475</v>
      </c>
      <c r="G277" s="193"/>
      <c r="H277" s="197">
        <v>18.48</v>
      </c>
      <c r="I277" s="198"/>
      <c r="J277" s="193"/>
      <c r="K277" s="193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165</v>
      </c>
      <c r="AU277" s="203" t="s">
        <v>83</v>
      </c>
      <c r="AV277" s="13" t="s">
        <v>83</v>
      </c>
      <c r="AW277" s="13" t="s">
        <v>35</v>
      </c>
      <c r="AX277" s="13" t="s">
        <v>73</v>
      </c>
      <c r="AY277" s="203" t="s">
        <v>155</v>
      </c>
    </row>
    <row r="278" spans="1:65" s="13" customFormat="1" ht="10.199999999999999" x14ac:dyDescent="0.2">
      <c r="B278" s="192"/>
      <c r="C278" s="193"/>
      <c r="D278" s="194" t="s">
        <v>165</v>
      </c>
      <c r="E278" s="195" t="s">
        <v>19</v>
      </c>
      <c r="F278" s="196" t="s">
        <v>476</v>
      </c>
      <c r="G278" s="193"/>
      <c r="H278" s="197">
        <v>3.99</v>
      </c>
      <c r="I278" s="198"/>
      <c r="J278" s="193"/>
      <c r="K278" s="193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165</v>
      </c>
      <c r="AU278" s="203" t="s">
        <v>83</v>
      </c>
      <c r="AV278" s="13" t="s">
        <v>83</v>
      </c>
      <c r="AW278" s="13" t="s">
        <v>35</v>
      </c>
      <c r="AX278" s="13" t="s">
        <v>73</v>
      </c>
      <c r="AY278" s="203" t="s">
        <v>155</v>
      </c>
    </row>
    <row r="279" spans="1:65" s="15" customFormat="1" ht="10.199999999999999" x14ac:dyDescent="0.2">
      <c r="B279" s="225"/>
      <c r="C279" s="226"/>
      <c r="D279" s="194" t="s">
        <v>165</v>
      </c>
      <c r="E279" s="227" t="s">
        <v>19</v>
      </c>
      <c r="F279" s="228" t="s">
        <v>477</v>
      </c>
      <c r="G279" s="226"/>
      <c r="H279" s="227" t="s">
        <v>19</v>
      </c>
      <c r="I279" s="229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165</v>
      </c>
      <c r="AU279" s="234" t="s">
        <v>83</v>
      </c>
      <c r="AV279" s="15" t="s">
        <v>81</v>
      </c>
      <c r="AW279" s="15" t="s">
        <v>35</v>
      </c>
      <c r="AX279" s="15" t="s">
        <v>73</v>
      </c>
      <c r="AY279" s="234" t="s">
        <v>155</v>
      </c>
    </row>
    <row r="280" spans="1:65" s="13" customFormat="1" ht="10.199999999999999" x14ac:dyDescent="0.2">
      <c r="B280" s="192"/>
      <c r="C280" s="193"/>
      <c r="D280" s="194" t="s">
        <v>165</v>
      </c>
      <c r="E280" s="195" t="s">
        <v>19</v>
      </c>
      <c r="F280" s="196" t="s">
        <v>478</v>
      </c>
      <c r="G280" s="193"/>
      <c r="H280" s="197">
        <v>21.21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165</v>
      </c>
      <c r="AU280" s="203" t="s">
        <v>83</v>
      </c>
      <c r="AV280" s="13" t="s">
        <v>83</v>
      </c>
      <c r="AW280" s="13" t="s">
        <v>35</v>
      </c>
      <c r="AX280" s="13" t="s">
        <v>73</v>
      </c>
      <c r="AY280" s="203" t="s">
        <v>155</v>
      </c>
    </row>
    <row r="281" spans="1:65" s="14" customFormat="1" ht="10.199999999999999" x14ac:dyDescent="0.2">
      <c r="B281" s="204"/>
      <c r="C281" s="205"/>
      <c r="D281" s="194" t="s">
        <v>165</v>
      </c>
      <c r="E281" s="206" t="s">
        <v>19</v>
      </c>
      <c r="F281" s="207" t="s">
        <v>168</v>
      </c>
      <c r="G281" s="205"/>
      <c r="H281" s="208">
        <v>64.680000000000007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165</v>
      </c>
      <c r="AU281" s="214" t="s">
        <v>83</v>
      </c>
      <c r="AV281" s="14" t="s">
        <v>161</v>
      </c>
      <c r="AW281" s="14" t="s">
        <v>35</v>
      </c>
      <c r="AX281" s="14" t="s">
        <v>81</v>
      </c>
      <c r="AY281" s="214" t="s">
        <v>155</v>
      </c>
    </row>
    <row r="282" spans="1:65" s="2" customFormat="1" ht="24.15" customHeight="1" x14ac:dyDescent="0.2">
      <c r="A282" s="34"/>
      <c r="B282" s="35"/>
      <c r="C282" s="174" t="s">
        <v>479</v>
      </c>
      <c r="D282" s="174" t="s">
        <v>157</v>
      </c>
      <c r="E282" s="175" t="s">
        <v>480</v>
      </c>
      <c r="F282" s="176" t="s">
        <v>481</v>
      </c>
      <c r="G282" s="177" t="s">
        <v>103</v>
      </c>
      <c r="H282" s="178">
        <v>43.9</v>
      </c>
      <c r="I282" s="179"/>
      <c r="J282" s="180">
        <f>ROUND(I282*H282,2)</f>
        <v>0</v>
      </c>
      <c r="K282" s="176" t="s">
        <v>160</v>
      </c>
      <c r="L282" s="39"/>
      <c r="M282" s="181" t="s">
        <v>19</v>
      </c>
      <c r="N282" s="182" t="s">
        <v>44</v>
      </c>
      <c r="O282" s="64"/>
      <c r="P282" s="183">
        <f>O282*H282</f>
        <v>0</v>
      </c>
      <c r="Q282" s="183">
        <v>0</v>
      </c>
      <c r="R282" s="183">
        <f>Q282*H282</f>
        <v>0</v>
      </c>
      <c r="S282" s="183">
        <v>6.3E-2</v>
      </c>
      <c r="T282" s="184">
        <f>S282*H282</f>
        <v>2.7656999999999998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5" t="s">
        <v>161</v>
      </c>
      <c r="AT282" s="185" t="s">
        <v>157</v>
      </c>
      <c r="AU282" s="185" t="s">
        <v>83</v>
      </c>
      <c r="AY282" s="17" t="s">
        <v>155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7" t="s">
        <v>81</v>
      </c>
      <c r="BK282" s="186">
        <f>ROUND(I282*H282,2)</f>
        <v>0</v>
      </c>
      <c r="BL282" s="17" t="s">
        <v>161</v>
      </c>
      <c r="BM282" s="185" t="s">
        <v>482</v>
      </c>
    </row>
    <row r="283" spans="1:65" s="2" customFormat="1" ht="10.199999999999999" x14ac:dyDescent="0.2">
      <c r="A283" s="34"/>
      <c r="B283" s="35"/>
      <c r="C283" s="36"/>
      <c r="D283" s="187" t="s">
        <v>163</v>
      </c>
      <c r="E283" s="36"/>
      <c r="F283" s="188" t="s">
        <v>483</v>
      </c>
      <c r="G283" s="36"/>
      <c r="H283" s="36"/>
      <c r="I283" s="189"/>
      <c r="J283" s="36"/>
      <c r="K283" s="36"/>
      <c r="L283" s="39"/>
      <c r="M283" s="190"/>
      <c r="N283" s="191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163</v>
      </c>
      <c r="AU283" s="17" t="s">
        <v>83</v>
      </c>
    </row>
    <row r="284" spans="1:65" s="13" customFormat="1" ht="10.199999999999999" x14ac:dyDescent="0.2">
      <c r="B284" s="192"/>
      <c r="C284" s="193"/>
      <c r="D284" s="194" t="s">
        <v>165</v>
      </c>
      <c r="E284" s="195" t="s">
        <v>19</v>
      </c>
      <c r="F284" s="196" t="s">
        <v>484</v>
      </c>
      <c r="G284" s="193"/>
      <c r="H284" s="197">
        <v>22.06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165</v>
      </c>
      <c r="AU284" s="203" t="s">
        <v>83</v>
      </c>
      <c r="AV284" s="13" t="s">
        <v>83</v>
      </c>
      <c r="AW284" s="13" t="s">
        <v>35</v>
      </c>
      <c r="AX284" s="13" t="s">
        <v>73</v>
      </c>
      <c r="AY284" s="203" t="s">
        <v>155</v>
      </c>
    </row>
    <row r="285" spans="1:65" s="13" customFormat="1" ht="10.199999999999999" x14ac:dyDescent="0.2">
      <c r="B285" s="192"/>
      <c r="C285" s="193"/>
      <c r="D285" s="194" t="s">
        <v>165</v>
      </c>
      <c r="E285" s="195" t="s">
        <v>19</v>
      </c>
      <c r="F285" s="196" t="s">
        <v>485</v>
      </c>
      <c r="G285" s="193"/>
      <c r="H285" s="197">
        <v>21.84</v>
      </c>
      <c r="I285" s="198"/>
      <c r="J285" s="193"/>
      <c r="K285" s="193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165</v>
      </c>
      <c r="AU285" s="203" t="s">
        <v>83</v>
      </c>
      <c r="AV285" s="13" t="s">
        <v>83</v>
      </c>
      <c r="AW285" s="13" t="s">
        <v>35</v>
      </c>
      <c r="AX285" s="13" t="s">
        <v>73</v>
      </c>
      <c r="AY285" s="203" t="s">
        <v>155</v>
      </c>
    </row>
    <row r="286" spans="1:65" s="14" customFormat="1" ht="10.199999999999999" x14ac:dyDescent="0.2">
      <c r="B286" s="204"/>
      <c r="C286" s="205"/>
      <c r="D286" s="194" t="s">
        <v>165</v>
      </c>
      <c r="E286" s="206" t="s">
        <v>19</v>
      </c>
      <c r="F286" s="207" t="s">
        <v>168</v>
      </c>
      <c r="G286" s="205"/>
      <c r="H286" s="208">
        <v>43.9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165</v>
      </c>
      <c r="AU286" s="214" t="s">
        <v>83</v>
      </c>
      <c r="AV286" s="14" t="s">
        <v>161</v>
      </c>
      <c r="AW286" s="14" t="s">
        <v>35</v>
      </c>
      <c r="AX286" s="14" t="s">
        <v>81</v>
      </c>
      <c r="AY286" s="214" t="s">
        <v>155</v>
      </c>
    </row>
    <row r="287" spans="1:65" s="2" customFormat="1" ht="21.75" customHeight="1" x14ac:dyDescent="0.2">
      <c r="A287" s="34"/>
      <c r="B287" s="35"/>
      <c r="C287" s="174" t="s">
        <v>486</v>
      </c>
      <c r="D287" s="174" t="s">
        <v>157</v>
      </c>
      <c r="E287" s="175" t="s">
        <v>487</v>
      </c>
      <c r="F287" s="176" t="s">
        <v>488</v>
      </c>
      <c r="G287" s="177" t="s">
        <v>103</v>
      </c>
      <c r="H287" s="178">
        <v>6.9</v>
      </c>
      <c r="I287" s="179"/>
      <c r="J287" s="180">
        <f>ROUND(I287*H287,2)</f>
        <v>0</v>
      </c>
      <c r="K287" s="176" t="s">
        <v>160</v>
      </c>
      <c r="L287" s="39"/>
      <c r="M287" s="181" t="s">
        <v>19</v>
      </c>
      <c r="N287" s="182" t="s">
        <v>44</v>
      </c>
      <c r="O287" s="64"/>
      <c r="P287" s="183">
        <f>O287*H287</f>
        <v>0</v>
      </c>
      <c r="Q287" s="183">
        <v>0</v>
      </c>
      <c r="R287" s="183">
        <f>Q287*H287</f>
        <v>0</v>
      </c>
      <c r="S287" s="183">
        <v>6.2E-2</v>
      </c>
      <c r="T287" s="184">
        <f>S287*H287</f>
        <v>0.42780000000000001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5" t="s">
        <v>161</v>
      </c>
      <c r="AT287" s="185" t="s">
        <v>157</v>
      </c>
      <c r="AU287" s="185" t="s">
        <v>83</v>
      </c>
      <c r="AY287" s="17" t="s">
        <v>155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7" t="s">
        <v>81</v>
      </c>
      <c r="BK287" s="186">
        <f>ROUND(I287*H287,2)</f>
        <v>0</v>
      </c>
      <c r="BL287" s="17" t="s">
        <v>161</v>
      </c>
      <c r="BM287" s="185" t="s">
        <v>489</v>
      </c>
    </row>
    <row r="288" spans="1:65" s="2" customFormat="1" ht="10.199999999999999" x14ac:dyDescent="0.2">
      <c r="A288" s="34"/>
      <c r="B288" s="35"/>
      <c r="C288" s="36"/>
      <c r="D288" s="187" t="s">
        <v>163</v>
      </c>
      <c r="E288" s="36"/>
      <c r="F288" s="188" t="s">
        <v>490</v>
      </c>
      <c r="G288" s="36"/>
      <c r="H288" s="36"/>
      <c r="I288" s="189"/>
      <c r="J288" s="36"/>
      <c r="K288" s="36"/>
      <c r="L288" s="39"/>
      <c r="M288" s="190"/>
      <c r="N288" s="191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163</v>
      </c>
      <c r="AU288" s="17" t="s">
        <v>83</v>
      </c>
    </row>
    <row r="289" spans="1:65" s="13" customFormat="1" ht="10.199999999999999" x14ac:dyDescent="0.2">
      <c r="B289" s="192"/>
      <c r="C289" s="193"/>
      <c r="D289" s="194" t="s">
        <v>165</v>
      </c>
      <c r="E289" s="195" t="s">
        <v>19</v>
      </c>
      <c r="F289" s="196" t="s">
        <v>491</v>
      </c>
      <c r="G289" s="193"/>
      <c r="H289" s="197">
        <v>6.9</v>
      </c>
      <c r="I289" s="198"/>
      <c r="J289" s="193"/>
      <c r="K289" s="193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165</v>
      </c>
      <c r="AU289" s="203" t="s">
        <v>83</v>
      </c>
      <c r="AV289" s="13" t="s">
        <v>83</v>
      </c>
      <c r="AW289" s="13" t="s">
        <v>35</v>
      </c>
      <c r="AX289" s="13" t="s">
        <v>81</v>
      </c>
      <c r="AY289" s="203" t="s">
        <v>155</v>
      </c>
    </row>
    <row r="290" spans="1:65" s="2" customFormat="1" ht="24.15" customHeight="1" x14ac:dyDescent="0.2">
      <c r="A290" s="34"/>
      <c r="B290" s="35"/>
      <c r="C290" s="174" t="s">
        <v>492</v>
      </c>
      <c r="D290" s="174" t="s">
        <v>157</v>
      </c>
      <c r="E290" s="175" t="s">
        <v>493</v>
      </c>
      <c r="F290" s="176" t="s">
        <v>494</v>
      </c>
      <c r="G290" s="177" t="s">
        <v>196</v>
      </c>
      <c r="H290" s="178">
        <v>3.25</v>
      </c>
      <c r="I290" s="179"/>
      <c r="J290" s="180">
        <f>ROUND(I290*H290,2)</f>
        <v>0</v>
      </c>
      <c r="K290" s="176" t="s">
        <v>160</v>
      </c>
      <c r="L290" s="39"/>
      <c r="M290" s="181" t="s">
        <v>19</v>
      </c>
      <c r="N290" s="182" t="s">
        <v>44</v>
      </c>
      <c r="O290" s="64"/>
      <c r="P290" s="183">
        <f>O290*H290</f>
        <v>0</v>
      </c>
      <c r="Q290" s="183">
        <v>0</v>
      </c>
      <c r="R290" s="183">
        <f>Q290*H290</f>
        <v>0</v>
      </c>
      <c r="S290" s="183">
        <v>1.8</v>
      </c>
      <c r="T290" s="184">
        <f>S290*H290</f>
        <v>5.8500000000000005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5" t="s">
        <v>161</v>
      </c>
      <c r="AT290" s="185" t="s">
        <v>157</v>
      </c>
      <c r="AU290" s="185" t="s">
        <v>83</v>
      </c>
      <c r="AY290" s="17" t="s">
        <v>155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7" t="s">
        <v>81</v>
      </c>
      <c r="BK290" s="186">
        <f>ROUND(I290*H290,2)</f>
        <v>0</v>
      </c>
      <c r="BL290" s="17" t="s">
        <v>161</v>
      </c>
      <c r="BM290" s="185" t="s">
        <v>495</v>
      </c>
    </row>
    <row r="291" spans="1:65" s="2" customFormat="1" ht="10.199999999999999" x14ac:dyDescent="0.2">
      <c r="A291" s="34"/>
      <c r="B291" s="35"/>
      <c r="C291" s="36"/>
      <c r="D291" s="187" t="s">
        <v>163</v>
      </c>
      <c r="E291" s="36"/>
      <c r="F291" s="188" t="s">
        <v>496</v>
      </c>
      <c r="G291" s="36"/>
      <c r="H291" s="36"/>
      <c r="I291" s="189"/>
      <c r="J291" s="36"/>
      <c r="K291" s="36"/>
      <c r="L291" s="39"/>
      <c r="M291" s="190"/>
      <c r="N291" s="191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163</v>
      </c>
      <c r="AU291" s="17" t="s">
        <v>83</v>
      </c>
    </row>
    <row r="292" spans="1:65" s="13" customFormat="1" ht="10.199999999999999" x14ac:dyDescent="0.2">
      <c r="B292" s="192"/>
      <c r="C292" s="193"/>
      <c r="D292" s="194" t="s">
        <v>165</v>
      </c>
      <c r="E292" s="195" t="s">
        <v>19</v>
      </c>
      <c r="F292" s="196" t="s">
        <v>497</v>
      </c>
      <c r="G292" s="193"/>
      <c r="H292" s="197">
        <v>3.25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165</v>
      </c>
      <c r="AU292" s="203" t="s">
        <v>83</v>
      </c>
      <c r="AV292" s="13" t="s">
        <v>83</v>
      </c>
      <c r="AW292" s="13" t="s">
        <v>35</v>
      </c>
      <c r="AX292" s="13" t="s">
        <v>81</v>
      </c>
      <c r="AY292" s="203" t="s">
        <v>155</v>
      </c>
    </row>
    <row r="293" spans="1:65" s="2" customFormat="1" ht="24.15" customHeight="1" x14ac:dyDescent="0.2">
      <c r="A293" s="34"/>
      <c r="B293" s="35"/>
      <c r="C293" s="174" t="s">
        <v>498</v>
      </c>
      <c r="D293" s="174" t="s">
        <v>157</v>
      </c>
      <c r="E293" s="175" t="s">
        <v>499</v>
      </c>
      <c r="F293" s="176" t="s">
        <v>500</v>
      </c>
      <c r="G293" s="177" t="s">
        <v>103</v>
      </c>
      <c r="H293" s="178">
        <v>2.0699999999999998</v>
      </c>
      <c r="I293" s="179"/>
      <c r="J293" s="180">
        <f>ROUND(I293*H293,2)</f>
        <v>0</v>
      </c>
      <c r="K293" s="176" t="s">
        <v>160</v>
      </c>
      <c r="L293" s="39"/>
      <c r="M293" s="181" t="s">
        <v>19</v>
      </c>
      <c r="N293" s="182" t="s">
        <v>44</v>
      </c>
      <c r="O293" s="64"/>
      <c r="P293" s="183">
        <f>O293*H293</f>
        <v>0</v>
      </c>
      <c r="Q293" s="183">
        <v>0</v>
      </c>
      <c r="R293" s="183">
        <f>Q293*H293</f>
        <v>0</v>
      </c>
      <c r="S293" s="183">
        <v>0.27</v>
      </c>
      <c r="T293" s="184">
        <f>S293*H293</f>
        <v>0.55889999999999995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5" t="s">
        <v>161</v>
      </c>
      <c r="AT293" s="185" t="s">
        <v>157</v>
      </c>
      <c r="AU293" s="185" t="s">
        <v>83</v>
      </c>
      <c r="AY293" s="17" t="s">
        <v>155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7" t="s">
        <v>81</v>
      </c>
      <c r="BK293" s="186">
        <f>ROUND(I293*H293,2)</f>
        <v>0</v>
      </c>
      <c r="BL293" s="17" t="s">
        <v>161</v>
      </c>
      <c r="BM293" s="185" t="s">
        <v>501</v>
      </c>
    </row>
    <row r="294" spans="1:65" s="2" customFormat="1" ht="10.199999999999999" x14ac:dyDescent="0.2">
      <c r="A294" s="34"/>
      <c r="B294" s="35"/>
      <c r="C294" s="36"/>
      <c r="D294" s="187" t="s">
        <v>163</v>
      </c>
      <c r="E294" s="36"/>
      <c r="F294" s="188" t="s">
        <v>502</v>
      </c>
      <c r="G294" s="36"/>
      <c r="H294" s="36"/>
      <c r="I294" s="189"/>
      <c r="J294" s="36"/>
      <c r="K294" s="36"/>
      <c r="L294" s="39"/>
      <c r="M294" s="190"/>
      <c r="N294" s="191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163</v>
      </c>
      <c r="AU294" s="17" t="s">
        <v>83</v>
      </c>
    </row>
    <row r="295" spans="1:65" s="13" customFormat="1" ht="10.199999999999999" x14ac:dyDescent="0.2">
      <c r="B295" s="192"/>
      <c r="C295" s="193"/>
      <c r="D295" s="194" t="s">
        <v>165</v>
      </c>
      <c r="E295" s="195" t="s">
        <v>19</v>
      </c>
      <c r="F295" s="196" t="s">
        <v>503</v>
      </c>
      <c r="G295" s="193"/>
      <c r="H295" s="197">
        <v>2.0699999999999998</v>
      </c>
      <c r="I295" s="198"/>
      <c r="J295" s="193"/>
      <c r="K295" s="193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165</v>
      </c>
      <c r="AU295" s="203" t="s">
        <v>83</v>
      </c>
      <c r="AV295" s="13" t="s">
        <v>83</v>
      </c>
      <c r="AW295" s="13" t="s">
        <v>35</v>
      </c>
      <c r="AX295" s="13" t="s">
        <v>81</v>
      </c>
      <c r="AY295" s="203" t="s">
        <v>155</v>
      </c>
    </row>
    <row r="296" spans="1:65" s="2" customFormat="1" ht="24.15" customHeight="1" x14ac:dyDescent="0.2">
      <c r="A296" s="34"/>
      <c r="B296" s="35"/>
      <c r="C296" s="174" t="s">
        <v>504</v>
      </c>
      <c r="D296" s="174" t="s">
        <v>157</v>
      </c>
      <c r="E296" s="175" t="s">
        <v>505</v>
      </c>
      <c r="F296" s="176" t="s">
        <v>506</v>
      </c>
      <c r="G296" s="177" t="s">
        <v>307</v>
      </c>
      <c r="H296" s="178">
        <v>13</v>
      </c>
      <c r="I296" s="179"/>
      <c r="J296" s="180">
        <f>ROUND(I296*H296,2)</f>
        <v>0</v>
      </c>
      <c r="K296" s="176" t="s">
        <v>160</v>
      </c>
      <c r="L296" s="39"/>
      <c r="M296" s="181" t="s">
        <v>19</v>
      </c>
      <c r="N296" s="182" t="s">
        <v>44</v>
      </c>
      <c r="O296" s="64"/>
      <c r="P296" s="183">
        <f>O296*H296</f>
        <v>0</v>
      </c>
      <c r="Q296" s="183">
        <v>0</v>
      </c>
      <c r="R296" s="183">
        <f>Q296*H296</f>
        <v>0</v>
      </c>
      <c r="S296" s="183">
        <v>0.04</v>
      </c>
      <c r="T296" s="184">
        <f>S296*H296</f>
        <v>0.52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5" t="s">
        <v>161</v>
      </c>
      <c r="AT296" s="185" t="s">
        <v>157</v>
      </c>
      <c r="AU296" s="185" t="s">
        <v>83</v>
      </c>
      <c r="AY296" s="17" t="s">
        <v>155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7" t="s">
        <v>81</v>
      </c>
      <c r="BK296" s="186">
        <f>ROUND(I296*H296,2)</f>
        <v>0</v>
      </c>
      <c r="BL296" s="17" t="s">
        <v>161</v>
      </c>
      <c r="BM296" s="185" t="s">
        <v>507</v>
      </c>
    </row>
    <row r="297" spans="1:65" s="2" customFormat="1" ht="10.199999999999999" x14ac:dyDescent="0.2">
      <c r="A297" s="34"/>
      <c r="B297" s="35"/>
      <c r="C297" s="36"/>
      <c r="D297" s="187" t="s">
        <v>163</v>
      </c>
      <c r="E297" s="36"/>
      <c r="F297" s="188" t="s">
        <v>508</v>
      </c>
      <c r="G297" s="36"/>
      <c r="H297" s="36"/>
      <c r="I297" s="189"/>
      <c r="J297" s="36"/>
      <c r="K297" s="36"/>
      <c r="L297" s="39"/>
      <c r="M297" s="190"/>
      <c r="N297" s="191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163</v>
      </c>
      <c r="AU297" s="17" t="s">
        <v>83</v>
      </c>
    </row>
    <row r="298" spans="1:65" s="13" customFormat="1" ht="10.199999999999999" x14ac:dyDescent="0.2">
      <c r="B298" s="192"/>
      <c r="C298" s="193"/>
      <c r="D298" s="194" t="s">
        <v>165</v>
      </c>
      <c r="E298" s="195" t="s">
        <v>19</v>
      </c>
      <c r="F298" s="196" t="s">
        <v>509</v>
      </c>
      <c r="G298" s="193"/>
      <c r="H298" s="197">
        <v>13</v>
      </c>
      <c r="I298" s="198"/>
      <c r="J298" s="193"/>
      <c r="K298" s="193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165</v>
      </c>
      <c r="AU298" s="203" t="s">
        <v>83</v>
      </c>
      <c r="AV298" s="13" t="s">
        <v>83</v>
      </c>
      <c r="AW298" s="13" t="s">
        <v>35</v>
      </c>
      <c r="AX298" s="13" t="s">
        <v>81</v>
      </c>
      <c r="AY298" s="203" t="s">
        <v>155</v>
      </c>
    </row>
    <row r="299" spans="1:65" s="2" customFormat="1" ht="24.15" customHeight="1" x14ac:dyDescent="0.2">
      <c r="A299" s="34"/>
      <c r="B299" s="35"/>
      <c r="C299" s="174" t="s">
        <v>510</v>
      </c>
      <c r="D299" s="174" t="s">
        <v>157</v>
      </c>
      <c r="E299" s="175" t="s">
        <v>511</v>
      </c>
      <c r="F299" s="176" t="s">
        <v>512</v>
      </c>
      <c r="G299" s="177" t="s">
        <v>307</v>
      </c>
      <c r="H299" s="178">
        <v>13</v>
      </c>
      <c r="I299" s="179"/>
      <c r="J299" s="180">
        <f>ROUND(I299*H299,2)</f>
        <v>0</v>
      </c>
      <c r="K299" s="176" t="s">
        <v>160</v>
      </c>
      <c r="L299" s="39"/>
      <c r="M299" s="181" t="s">
        <v>19</v>
      </c>
      <c r="N299" s="182" t="s">
        <v>44</v>
      </c>
      <c r="O299" s="64"/>
      <c r="P299" s="183">
        <f>O299*H299</f>
        <v>0</v>
      </c>
      <c r="Q299" s="183">
        <v>0</v>
      </c>
      <c r="R299" s="183">
        <f>Q299*H299</f>
        <v>0</v>
      </c>
      <c r="S299" s="183">
        <v>0.04</v>
      </c>
      <c r="T299" s="184">
        <f>S299*H299</f>
        <v>0.52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5" t="s">
        <v>161</v>
      </c>
      <c r="AT299" s="185" t="s">
        <v>157</v>
      </c>
      <c r="AU299" s="185" t="s">
        <v>83</v>
      </c>
      <c r="AY299" s="17" t="s">
        <v>155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7" t="s">
        <v>81</v>
      </c>
      <c r="BK299" s="186">
        <f>ROUND(I299*H299,2)</f>
        <v>0</v>
      </c>
      <c r="BL299" s="17" t="s">
        <v>161</v>
      </c>
      <c r="BM299" s="185" t="s">
        <v>513</v>
      </c>
    </row>
    <row r="300" spans="1:65" s="2" customFormat="1" ht="10.199999999999999" x14ac:dyDescent="0.2">
      <c r="A300" s="34"/>
      <c r="B300" s="35"/>
      <c r="C300" s="36"/>
      <c r="D300" s="187" t="s">
        <v>163</v>
      </c>
      <c r="E300" s="36"/>
      <c r="F300" s="188" t="s">
        <v>514</v>
      </c>
      <c r="G300" s="36"/>
      <c r="H300" s="36"/>
      <c r="I300" s="189"/>
      <c r="J300" s="36"/>
      <c r="K300" s="36"/>
      <c r="L300" s="39"/>
      <c r="M300" s="190"/>
      <c r="N300" s="191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163</v>
      </c>
      <c r="AU300" s="17" t="s">
        <v>83</v>
      </c>
    </row>
    <row r="301" spans="1:65" s="2" customFormat="1" ht="24.15" customHeight="1" x14ac:dyDescent="0.2">
      <c r="A301" s="34"/>
      <c r="B301" s="35"/>
      <c r="C301" s="174" t="s">
        <v>515</v>
      </c>
      <c r="D301" s="174" t="s">
        <v>157</v>
      </c>
      <c r="E301" s="175" t="s">
        <v>516</v>
      </c>
      <c r="F301" s="176" t="s">
        <v>517</v>
      </c>
      <c r="G301" s="177" t="s">
        <v>171</v>
      </c>
      <c r="H301" s="178">
        <v>4</v>
      </c>
      <c r="I301" s="179"/>
      <c r="J301" s="180">
        <f>ROUND(I301*H301,2)</f>
        <v>0</v>
      </c>
      <c r="K301" s="176" t="s">
        <v>160</v>
      </c>
      <c r="L301" s="39"/>
      <c r="M301" s="181" t="s">
        <v>19</v>
      </c>
      <c r="N301" s="182" t="s">
        <v>44</v>
      </c>
      <c r="O301" s="64"/>
      <c r="P301" s="183">
        <f>O301*H301</f>
        <v>0</v>
      </c>
      <c r="Q301" s="183">
        <v>0</v>
      </c>
      <c r="R301" s="183">
        <f>Q301*H301</f>
        <v>0</v>
      </c>
      <c r="S301" s="183">
        <v>1E-3</v>
      </c>
      <c r="T301" s="184">
        <f>S301*H301</f>
        <v>4.0000000000000001E-3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5" t="s">
        <v>161</v>
      </c>
      <c r="AT301" s="185" t="s">
        <v>157</v>
      </c>
      <c r="AU301" s="185" t="s">
        <v>83</v>
      </c>
      <c r="AY301" s="17" t="s">
        <v>155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7" t="s">
        <v>81</v>
      </c>
      <c r="BK301" s="186">
        <f>ROUND(I301*H301,2)</f>
        <v>0</v>
      </c>
      <c r="BL301" s="17" t="s">
        <v>161</v>
      </c>
      <c r="BM301" s="185" t="s">
        <v>518</v>
      </c>
    </row>
    <row r="302" spans="1:65" s="2" customFormat="1" ht="10.199999999999999" x14ac:dyDescent="0.2">
      <c r="A302" s="34"/>
      <c r="B302" s="35"/>
      <c r="C302" s="36"/>
      <c r="D302" s="187" t="s">
        <v>163</v>
      </c>
      <c r="E302" s="36"/>
      <c r="F302" s="188" t="s">
        <v>519</v>
      </c>
      <c r="G302" s="36"/>
      <c r="H302" s="36"/>
      <c r="I302" s="189"/>
      <c r="J302" s="36"/>
      <c r="K302" s="36"/>
      <c r="L302" s="39"/>
      <c r="M302" s="190"/>
      <c r="N302" s="191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163</v>
      </c>
      <c r="AU302" s="17" t="s">
        <v>83</v>
      </c>
    </row>
    <row r="303" spans="1:65" s="13" customFormat="1" ht="10.199999999999999" x14ac:dyDescent="0.2">
      <c r="B303" s="192"/>
      <c r="C303" s="193"/>
      <c r="D303" s="194" t="s">
        <v>165</v>
      </c>
      <c r="E303" s="195" t="s">
        <v>19</v>
      </c>
      <c r="F303" s="196" t="s">
        <v>520</v>
      </c>
      <c r="G303" s="193"/>
      <c r="H303" s="197">
        <v>4</v>
      </c>
      <c r="I303" s="198"/>
      <c r="J303" s="193"/>
      <c r="K303" s="193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165</v>
      </c>
      <c r="AU303" s="203" t="s">
        <v>83</v>
      </c>
      <c r="AV303" s="13" t="s">
        <v>83</v>
      </c>
      <c r="AW303" s="13" t="s">
        <v>35</v>
      </c>
      <c r="AX303" s="13" t="s">
        <v>81</v>
      </c>
      <c r="AY303" s="203" t="s">
        <v>155</v>
      </c>
    </row>
    <row r="304" spans="1:65" s="2" customFormat="1" ht="16.5" customHeight="1" x14ac:dyDescent="0.2">
      <c r="A304" s="34"/>
      <c r="B304" s="35"/>
      <c r="C304" s="174" t="s">
        <v>521</v>
      </c>
      <c r="D304" s="174" t="s">
        <v>157</v>
      </c>
      <c r="E304" s="175" t="s">
        <v>522</v>
      </c>
      <c r="F304" s="176" t="s">
        <v>523</v>
      </c>
      <c r="G304" s="177" t="s">
        <v>307</v>
      </c>
      <c r="H304" s="178">
        <v>18</v>
      </c>
      <c r="I304" s="179"/>
      <c r="J304" s="180">
        <f>ROUND(I304*H304,2)</f>
        <v>0</v>
      </c>
      <c r="K304" s="176" t="s">
        <v>160</v>
      </c>
      <c r="L304" s="39"/>
      <c r="M304" s="181" t="s">
        <v>19</v>
      </c>
      <c r="N304" s="182" t="s">
        <v>44</v>
      </c>
      <c r="O304" s="64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5" t="s">
        <v>161</v>
      </c>
      <c r="AT304" s="185" t="s">
        <v>157</v>
      </c>
      <c r="AU304" s="185" t="s">
        <v>83</v>
      </c>
      <c r="AY304" s="17" t="s">
        <v>155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7" t="s">
        <v>81</v>
      </c>
      <c r="BK304" s="186">
        <f>ROUND(I304*H304,2)</f>
        <v>0</v>
      </c>
      <c r="BL304" s="17" t="s">
        <v>161</v>
      </c>
      <c r="BM304" s="185" t="s">
        <v>524</v>
      </c>
    </row>
    <row r="305" spans="1:65" s="2" customFormat="1" ht="10.199999999999999" x14ac:dyDescent="0.2">
      <c r="A305" s="34"/>
      <c r="B305" s="35"/>
      <c r="C305" s="36"/>
      <c r="D305" s="187" t="s">
        <v>163</v>
      </c>
      <c r="E305" s="36"/>
      <c r="F305" s="188" t="s">
        <v>525</v>
      </c>
      <c r="G305" s="36"/>
      <c r="H305" s="36"/>
      <c r="I305" s="189"/>
      <c r="J305" s="36"/>
      <c r="K305" s="36"/>
      <c r="L305" s="39"/>
      <c r="M305" s="190"/>
      <c r="N305" s="191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163</v>
      </c>
      <c r="AU305" s="17" t="s">
        <v>83</v>
      </c>
    </row>
    <row r="306" spans="1:65" s="13" customFormat="1" ht="10.199999999999999" x14ac:dyDescent="0.2">
      <c r="B306" s="192"/>
      <c r="C306" s="193"/>
      <c r="D306" s="194" t="s">
        <v>165</v>
      </c>
      <c r="E306" s="195" t="s">
        <v>19</v>
      </c>
      <c r="F306" s="196" t="s">
        <v>526</v>
      </c>
      <c r="G306" s="193"/>
      <c r="H306" s="197">
        <v>18</v>
      </c>
      <c r="I306" s="198"/>
      <c r="J306" s="193"/>
      <c r="K306" s="193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165</v>
      </c>
      <c r="AU306" s="203" t="s">
        <v>83</v>
      </c>
      <c r="AV306" s="13" t="s">
        <v>83</v>
      </c>
      <c r="AW306" s="13" t="s">
        <v>35</v>
      </c>
      <c r="AX306" s="13" t="s">
        <v>81</v>
      </c>
      <c r="AY306" s="203" t="s">
        <v>155</v>
      </c>
    </row>
    <row r="307" spans="1:65" s="2" customFormat="1" ht="16.5" customHeight="1" x14ac:dyDescent="0.2">
      <c r="A307" s="34"/>
      <c r="B307" s="35"/>
      <c r="C307" s="174" t="s">
        <v>527</v>
      </c>
      <c r="D307" s="174" t="s">
        <v>157</v>
      </c>
      <c r="E307" s="175" t="s">
        <v>528</v>
      </c>
      <c r="F307" s="176" t="s">
        <v>529</v>
      </c>
      <c r="G307" s="177" t="s">
        <v>307</v>
      </c>
      <c r="H307" s="178">
        <v>30</v>
      </c>
      <c r="I307" s="179"/>
      <c r="J307" s="180">
        <f>ROUND(I307*H307,2)</f>
        <v>0</v>
      </c>
      <c r="K307" s="176" t="s">
        <v>160</v>
      </c>
      <c r="L307" s="39"/>
      <c r="M307" s="181" t="s">
        <v>19</v>
      </c>
      <c r="N307" s="182" t="s">
        <v>44</v>
      </c>
      <c r="O307" s="64"/>
      <c r="P307" s="183">
        <f>O307*H307</f>
        <v>0</v>
      </c>
      <c r="Q307" s="183">
        <v>1.0000000000000001E-5</v>
      </c>
      <c r="R307" s="183">
        <f>Q307*H307</f>
        <v>3.0000000000000003E-4</v>
      </c>
      <c r="S307" s="183">
        <v>0</v>
      </c>
      <c r="T307" s="18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5" t="s">
        <v>161</v>
      </c>
      <c r="AT307" s="185" t="s">
        <v>157</v>
      </c>
      <c r="AU307" s="185" t="s">
        <v>83</v>
      </c>
      <c r="AY307" s="17" t="s">
        <v>155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7" t="s">
        <v>81</v>
      </c>
      <c r="BK307" s="186">
        <f>ROUND(I307*H307,2)</f>
        <v>0</v>
      </c>
      <c r="BL307" s="17" t="s">
        <v>161</v>
      </c>
      <c r="BM307" s="185" t="s">
        <v>530</v>
      </c>
    </row>
    <row r="308" spans="1:65" s="2" customFormat="1" ht="10.199999999999999" x14ac:dyDescent="0.2">
      <c r="A308" s="34"/>
      <c r="B308" s="35"/>
      <c r="C308" s="36"/>
      <c r="D308" s="187" t="s">
        <v>163</v>
      </c>
      <c r="E308" s="36"/>
      <c r="F308" s="188" t="s">
        <v>531</v>
      </c>
      <c r="G308" s="36"/>
      <c r="H308" s="36"/>
      <c r="I308" s="189"/>
      <c r="J308" s="36"/>
      <c r="K308" s="36"/>
      <c r="L308" s="39"/>
      <c r="M308" s="190"/>
      <c r="N308" s="191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163</v>
      </c>
      <c r="AU308" s="17" t="s">
        <v>83</v>
      </c>
    </row>
    <row r="309" spans="1:65" s="13" customFormat="1" ht="10.199999999999999" x14ac:dyDescent="0.2">
      <c r="B309" s="192"/>
      <c r="C309" s="193"/>
      <c r="D309" s="194" t="s">
        <v>165</v>
      </c>
      <c r="E309" s="195" t="s">
        <v>19</v>
      </c>
      <c r="F309" s="196" t="s">
        <v>532</v>
      </c>
      <c r="G309" s="193"/>
      <c r="H309" s="197">
        <v>30</v>
      </c>
      <c r="I309" s="198"/>
      <c r="J309" s="193"/>
      <c r="K309" s="193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165</v>
      </c>
      <c r="AU309" s="203" t="s">
        <v>83</v>
      </c>
      <c r="AV309" s="13" t="s">
        <v>83</v>
      </c>
      <c r="AW309" s="13" t="s">
        <v>35</v>
      </c>
      <c r="AX309" s="13" t="s">
        <v>81</v>
      </c>
      <c r="AY309" s="203" t="s">
        <v>155</v>
      </c>
    </row>
    <row r="310" spans="1:65" s="2" customFormat="1" ht="16.5" customHeight="1" x14ac:dyDescent="0.2">
      <c r="A310" s="34"/>
      <c r="B310" s="35"/>
      <c r="C310" s="174" t="s">
        <v>533</v>
      </c>
      <c r="D310" s="174" t="s">
        <v>157</v>
      </c>
      <c r="E310" s="175" t="s">
        <v>534</v>
      </c>
      <c r="F310" s="176" t="s">
        <v>535</v>
      </c>
      <c r="G310" s="177" t="s">
        <v>103</v>
      </c>
      <c r="H310" s="178">
        <v>24</v>
      </c>
      <c r="I310" s="179"/>
      <c r="J310" s="180">
        <f>ROUND(I310*H310,2)</f>
        <v>0</v>
      </c>
      <c r="K310" s="176" t="s">
        <v>160</v>
      </c>
      <c r="L310" s="39"/>
      <c r="M310" s="181" t="s">
        <v>19</v>
      </c>
      <c r="N310" s="182" t="s">
        <v>44</v>
      </c>
      <c r="O310" s="64"/>
      <c r="P310" s="183">
        <f>O310*H310</f>
        <v>0</v>
      </c>
      <c r="Q310" s="183">
        <v>0</v>
      </c>
      <c r="R310" s="183">
        <f>Q310*H310</f>
        <v>0</v>
      </c>
      <c r="S310" s="183">
        <v>6.0999999999999999E-2</v>
      </c>
      <c r="T310" s="184">
        <f>S310*H310</f>
        <v>1.464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5" t="s">
        <v>161</v>
      </c>
      <c r="AT310" s="185" t="s">
        <v>157</v>
      </c>
      <c r="AU310" s="185" t="s">
        <v>83</v>
      </c>
      <c r="AY310" s="17" t="s">
        <v>155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7" t="s">
        <v>81</v>
      </c>
      <c r="BK310" s="186">
        <f>ROUND(I310*H310,2)</f>
        <v>0</v>
      </c>
      <c r="BL310" s="17" t="s">
        <v>161</v>
      </c>
      <c r="BM310" s="185" t="s">
        <v>536</v>
      </c>
    </row>
    <row r="311" spans="1:65" s="2" customFormat="1" ht="10.199999999999999" x14ac:dyDescent="0.2">
      <c r="A311" s="34"/>
      <c r="B311" s="35"/>
      <c r="C311" s="36"/>
      <c r="D311" s="187" t="s">
        <v>163</v>
      </c>
      <c r="E311" s="36"/>
      <c r="F311" s="188" t="s">
        <v>537</v>
      </c>
      <c r="G311" s="36"/>
      <c r="H311" s="36"/>
      <c r="I311" s="189"/>
      <c r="J311" s="36"/>
      <c r="K311" s="36"/>
      <c r="L311" s="39"/>
      <c r="M311" s="190"/>
      <c r="N311" s="191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163</v>
      </c>
      <c r="AU311" s="17" t="s">
        <v>83</v>
      </c>
    </row>
    <row r="312" spans="1:65" s="13" customFormat="1" ht="10.199999999999999" x14ac:dyDescent="0.2">
      <c r="B312" s="192"/>
      <c r="C312" s="193"/>
      <c r="D312" s="194" t="s">
        <v>165</v>
      </c>
      <c r="E312" s="195" t="s">
        <v>19</v>
      </c>
      <c r="F312" s="196" t="s">
        <v>538</v>
      </c>
      <c r="G312" s="193"/>
      <c r="H312" s="197">
        <v>24</v>
      </c>
      <c r="I312" s="198"/>
      <c r="J312" s="193"/>
      <c r="K312" s="193"/>
      <c r="L312" s="199"/>
      <c r="M312" s="200"/>
      <c r="N312" s="201"/>
      <c r="O312" s="201"/>
      <c r="P312" s="201"/>
      <c r="Q312" s="201"/>
      <c r="R312" s="201"/>
      <c r="S312" s="201"/>
      <c r="T312" s="202"/>
      <c r="AT312" s="203" t="s">
        <v>165</v>
      </c>
      <c r="AU312" s="203" t="s">
        <v>83</v>
      </c>
      <c r="AV312" s="13" t="s">
        <v>83</v>
      </c>
      <c r="AW312" s="13" t="s">
        <v>35</v>
      </c>
      <c r="AX312" s="13" t="s">
        <v>81</v>
      </c>
      <c r="AY312" s="203" t="s">
        <v>155</v>
      </c>
    </row>
    <row r="313" spans="1:65" s="12" customFormat="1" ht="22.8" customHeight="1" x14ac:dyDescent="0.25">
      <c r="B313" s="158"/>
      <c r="C313" s="159"/>
      <c r="D313" s="160" t="s">
        <v>72</v>
      </c>
      <c r="E313" s="172" t="s">
        <v>539</v>
      </c>
      <c r="F313" s="172" t="s">
        <v>540</v>
      </c>
      <c r="G313" s="159"/>
      <c r="H313" s="159"/>
      <c r="I313" s="162"/>
      <c r="J313" s="173">
        <f>BK313</f>
        <v>0</v>
      </c>
      <c r="K313" s="159"/>
      <c r="L313" s="164"/>
      <c r="M313" s="165"/>
      <c r="N313" s="166"/>
      <c r="O313" s="166"/>
      <c r="P313" s="167">
        <f>SUM(P314:P329)</f>
        <v>0</v>
      </c>
      <c r="Q313" s="166"/>
      <c r="R313" s="167">
        <f>SUM(R314:R329)</f>
        <v>0</v>
      </c>
      <c r="S313" s="166"/>
      <c r="T313" s="168">
        <f>SUM(T314:T329)</f>
        <v>0</v>
      </c>
      <c r="AR313" s="169" t="s">
        <v>81</v>
      </c>
      <c r="AT313" s="170" t="s">
        <v>72</v>
      </c>
      <c r="AU313" s="170" t="s">
        <v>81</v>
      </c>
      <c r="AY313" s="169" t="s">
        <v>155</v>
      </c>
      <c r="BK313" s="171">
        <f>SUM(BK314:BK329)</f>
        <v>0</v>
      </c>
    </row>
    <row r="314" spans="1:65" s="2" customFormat="1" ht="24.15" customHeight="1" x14ac:dyDescent="0.2">
      <c r="A314" s="34"/>
      <c r="B314" s="35"/>
      <c r="C314" s="174" t="s">
        <v>541</v>
      </c>
      <c r="D314" s="174" t="s">
        <v>157</v>
      </c>
      <c r="E314" s="175" t="s">
        <v>542</v>
      </c>
      <c r="F314" s="176" t="s">
        <v>543</v>
      </c>
      <c r="G314" s="177" t="s">
        <v>203</v>
      </c>
      <c r="H314" s="178">
        <v>174.18600000000001</v>
      </c>
      <c r="I314" s="179"/>
      <c r="J314" s="180">
        <f>ROUND(I314*H314,2)</f>
        <v>0</v>
      </c>
      <c r="K314" s="176" t="s">
        <v>160</v>
      </c>
      <c r="L314" s="39"/>
      <c r="M314" s="181" t="s">
        <v>19</v>
      </c>
      <c r="N314" s="182" t="s">
        <v>44</v>
      </c>
      <c r="O314" s="64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5" t="s">
        <v>161</v>
      </c>
      <c r="AT314" s="185" t="s">
        <v>157</v>
      </c>
      <c r="AU314" s="185" t="s">
        <v>83</v>
      </c>
      <c r="AY314" s="17" t="s">
        <v>155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7" t="s">
        <v>81</v>
      </c>
      <c r="BK314" s="186">
        <f>ROUND(I314*H314,2)</f>
        <v>0</v>
      </c>
      <c r="BL314" s="17" t="s">
        <v>161</v>
      </c>
      <c r="BM314" s="185" t="s">
        <v>544</v>
      </c>
    </row>
    <row r="315" spans="1:65" s="2" customFormat="1" ht="10.199999999999999" x14ac:dyDescent="0.2">
      <c r="A315" s="34"/>
      <c r="B315" s="35"/>
      <c r="C315" s="36"/>
      <c r="D315" s="187" t="s">
        <v>163</v>
      </c>
      <c r="E315" s="36"/>
      <c r="F315" s="188" t="s">
        <v>545</v>
      </c>
      <c r="G315" s="36"/>
      <c r="H315" s="36"/>
      <c r="I315" s="189"/>
      <c r="J315" s="36"/>
      <c r="K315" s="36"/>
      <c r="L315" s="39"/>
      <c r="M315" s="190"/>
      <c r="N315" s="191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163</v>
      </c>
      <c r="AU315" s="17" t="s">
        <v>83</v>
      </c>
    </row>
    <row r="316" spans="1:65" s="2" customFormat="1" ht="21.75" customHeight="1" x14ac:dyDescent="0.2">
      <c r="A316" s="34"/>
      <c r="B316" s="35"/>
      <c r="C316" s="174" t="s">
        <v>546</v>
      </c>
      <c r="D316" s="174" t="s">
        <v>157</v>
      </c>
      <c r="E316" s="175" t="s">
        <v>547</v>
      </c>
      <c r="F316" s="176" t="s">
        <v>548</v>
      </c>
      <c r="G316" s="177" t="s">
        <v>203</v>
      </c>
      <c r="H316" s="178">
        <v>174.18600000000001</v>
      </c>
      <c r="I316" s="179"/>
      <c r="J316" s="180">
        <f>ROUND(I316*H316,2)</f>
        <v>0</v>
      </c>
      <c r="K316" s="176" t="s">
        <v>160</v>
      </c>
      <c r="L316" s="39"/>
      <c r="M316" s="181" t="s">
        <v>19</v>
      </c>
      <c r="N316" s="182" t="s">
        <v>44</v>
      </c>
      <c r="O316" s="64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5" t="s">
        <v>161</v>
      </c>
      <c r="AT316" s="185" t="s">
        <v>157</v>
      </c>
      <c r="AU316" s="185" t="s">
        <v>83</v>
      </c>
      <c r="AY316" s="17" t="s">
        <v>155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7" t="s">
        <v>81</v>
      </c>
      <c r="BK316" s="186">
        <f>ROUND(I316*H316,2)</f>
        <v>0</v>
      </c>
      <c r="BL316" s="17" t="s">
        <v>161</v>
      </c>
      <c r="BM316" s="185" t="s">
        <v>549</v>
      </c>
    </row>
    <row r="317" spans="1:65" s="2" customFormat="1" ht="10.199999999999999" x14ac:dyDescent="0.2">
      <c r="A317" s="34"/>
      <c r="B317" s="35"/>
      <c r="C317" s="36"/>
      <c r="D317" s="187" t="s">
        <v>163</v>
      </c>
      <c r="E317" s="36"/>
      <c r="F317" s="188" t="s">
        <v>550</v>
      </c>
      <c r="G317" s="36"/>
      <c r="H317" s="36"/>
      <c r="I317" s="189"/>
      <c r="J317" s="36"/>
      <c r="K317" s="36"/>
      <c r="L317" s="39"/>
      <c r="M317" s="190"/>
      <c r="N317" s="191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163</v>
      </c>
      <c r="AU317" s="17" t="s">
        <v>83</v>
      </c>
    </row>
    <row r="318" spans="1:65" s="2" customFormat="1" ht="24.15" customHeight="1" x14ac:dyDescent="0.2">
      <c r="A318" s="34"/>
      <c r="B318" s="35"/>
      <c r="C318" s="174" t="s">
        <v>551</v>
      </c>
      <c r="D318" s="174" t="s">
        <v>157</v>
      </c>
      <c r="E318" s="175" t="s">
        <v>552</v>
      </c>
      <c r="F318" s="176" t="s">
        <v>553</v>
      </c>
      <c r="G318" s="177" t="s">
        <v>203</v>
      </c>
      <c r="H318" s="178">
        <v>2612.79</v>
      </c>
      <c r="I318" s="179"/>
      <c r="J318" s="180">
        <f>ROUND(I318*H318,2)</f>
        <v>0</v>
      </c>
      <c r="K318" s="176" t="s">
        <v>160</v>
      </c>
      <c r="L318" s="39"/>
      <c r="M318" s="181" t="s">
        <v>19</v>
      </c>
      <c r="N318" s="182" t="s">
        <v>44</v>
      </c>
      <c r="O318" s="64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5" t="s">
        <v>161</v>
      </c>
      <c r="AT318" s="185" t="s">
        <v>157</v>
      </c>
      <c r="AU318" s="185" t="s">
        <v>83</v>
      </c>
      <c r="AY318" s="17" t="s">
        <v>155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7" t="s">
        <v>81</v>
      </c>
      <c r="BK318" s="186">
        <f>ROUND(I318*H318,2)</f>
        <v>0</v>
      </c>
      <c r="BL318" s="17" t="s">
        <v>161</v>
      </c>
      <c r="BM318" s="185" t="s">
        <v>554</v>
      </c>
    </row>
    <row r="319" spans="1:65" s="2" customFormat="1" ht="10.199999999999999" x14ac:dyDescent="0.2">
      <c r="A319" s="34"/>
      <c r="B319" s="35"/>
      <c r="C319" s="36"/>
      <c r="D319" s="187" t="s">
        <v>163</v>
      </c>
      <c r="E319" s="36"/>
      <c r="F319" s="188" t="s">
        <v>555</v>
      </c>
      <c r="G319" s="36"/>
      <c r="H319" s="36"/>
      <c r="I319" s="189"/>
      <c r="J319" s="36"/>
      <c r="K319" s="36"/>
      <c r="L319" s="39"/>
      <c r="M319" s="190"/>
      <c r="N319" s="191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163</v>
      </c>
      <c r="AU319" s="17" t="s">
        <v>83</v>
      </c>
    </row>
    <row r="320" spans="1:65" s="13" customFormat="1" ht="10.199999999999999" x14ac:dyDescent="0.2">
      <c r="B320" s="192"/>
      <c r="C320" s="193"/>
      <c r="D320" s="194" t="s">
        <v>165</v>
      </c>
      <c r="E320" s="193"/>
      <c r="F320" s="196" t="s">
        <v>556</v>
      </c>
      <c r="G320" s="193"/>
      <c r="H320" s="197">
        <v>2612.79</v>
      </c>
      <c r="I320" s="198"/>
      <c r="J320" s="193"/>
      <c r="K320" s="193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165</v>
      </c>
      <c r="AU320" s="203" t="s">
        <v>83</v>
      </c>
      <c r="AV320" s="13" t="s">
        <v>83</v>
      </c>
      <c r="AW320" s="13" t="s">
        <v>4</v>
      </c>
      <c r="AX320" s="13" t="s">
        <v>81</v>
      </c>
      <c r="AY320" s="203" t="s">
        <v>155</v>
      </c>
    </row>
    <row r="321" spans="1:65" s="2" customFormat="1" ht="24.15" customHeight="1" x14ac:dyDescent="0.2">
      <c r="A321" s="34"/>
      <c r="B321" s="35"/>
      <c r="C321" s="174" t="s">
        <v>557</v>
      </c>
      <c r="D321" s="174" t="s">
        <v>157</v>
      </c>
      <c r="E321" s="175" t="s">
        <v>558</v>
      </c>
      <c r="F321" s="176" t="s">
        <v>559</v>
      </c>
      <c r="G321" s="177" t="s">
        <v>203</v>
      </c>
      <c r="H321" s="178">
        <v>8.7089999999999996</v>
      </c>
      <c r="I321" s="179"/>
      <c r="J321" s="180">
        <f>ROUND(I321*H321,2)</f>
        <v>0</v>
      </c>
      <c r="K321" s="176" t="s">
        <v>160</v>
      </c>
      <c r="L321" s="39"/>
      <c r="M321" s="181" t="s">
        <v>19</v>
      </c>
      <c r="N321" s="182" t="s">
        <v>44</v>
      </c>
      <c r="O321" s="64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5" t="s">
        <v>161</v>
      </c>
      <c r="AT321" s="185" t="s">
        <v>157</v>
      </c>
      <c r="AU321" s="185" t="s">
        <v>83</v>
      </c>
      <c r="AY321" s="17" t="s">
        <v>155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7" t="s">
        <v>81</v>
      </c>
      <c r="BK321" s="186">
        <f>ROUND(I321*H321,2)</f>
        <v>0</v>
      </c>
      <c r="BL321" s="17" t="s">
        <v>161</v>
      </c>
      <c r="BM321" s="185" t="s">
        <v>560</v>
      </c>
    </row>
    <row r="322" spans="1:65" s="2" customFormat="1" ht="10.199999999999999" x14ac:dyDescent="0.2">
      <c r="A322" s="34"/>
      <c r="B322" s="35"/>
      <c r="C322" s="36"/>
      <c r="D322" s="187" t="s">
        <v>163</v>
      </c>
      <c r="E322" s="36"/>
      <c r="F322" s="188" t="s">
        <v>561</v>
      </c>
      <c r="G322" s="36"/>
      <c r="H322" s="36"/>
      <c r="I322" s="189"/>
      <c r="J322" s="36"/>
      <c r="K322" s="36"/>
      <c r="L322" s="39"/>
      <c r="M322" s="190"/>
      <c r="N322" s="191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163</v>
      </c>
      <c r="AU322" s="17" t="s">
        <v>83</v>
      </c>
    </row>
    <row r="323" spans="1:65" s="13" customFormat="1" ht="10.199999999999999" x14ac:dyDescent="0.2">
      <c r="B323" s="192"/>
      <c r="C323" s="193"/>
      <c r="D323" s="194" t="s">
        <v>165</v>
      </c>
      <c r="E323" s="193"/>
      <c r="F323" s="196" t="s">
        <v>562</v>
      </c>
      <c r="G323" s="193"/>
      <c r="H323" s="197">
        <v>8.7089999999999996</v>
      </c>
      <c r="I323" s="198"/>
      <c r="J323" s="193"/>
      <c r="K323" s="193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165</v>
      </c>
      <c r="AU323" s="203" t="s">
        <v>83</v>
      </c>
      <c r="AV323" s="13" t="s">
        <v>83</v>
      </c>
      <c r="AW323" s="13" t="s">
        <v>4</v>
      </c>
      <c r="AX323" s="13" t="s">
        <v>81</v>
      </c>
      <c r="AY323" s="203" t="s">
        <v>155</v>
      </c>
    </row>
    <row r="324" spans="1:65" s="2" customFormat="1" ht="33" customHeight="1" x14ac:dyDescent="0.2">
      <c r="A324" s="34"/>
      <c r="B324" s="35"/>
      <c r="C324" s="174" t="s">
        <v>563</v>
      </c>
      <c r="D324" s="174" t="s">
        <v>157</v>
      </c>
      <c r="E324" s="175" t="s">
        <v>564</v>
      </c>
      <c r="F324" s="176" t="s">
        <v>565</v>
      </c>
      <c r="G324" s="177" t="s">
        <v>203</v>
      </c>
      <c r="H324" s="178">
        <v>139.34899999999999</v>
      </c>
      <c r="I324" s="179"/>
      <c r="J324" s="180">
        <f>ROUND(I324*H324,2)</f>
        <v>0</v>
      </c>
      <c r="K324" s="176" t="s">
        <v>160</v>
      </c>
      <c r="L324" s="39"/>
      <c r="M324" s="181" t="s">
        <v>19</v>
      </c>
      <c r="N324" s="182" t="s">
        <v>44</v>
      </c>
      <c r="O324" s="64"/>
      <c r="P324" s="183">
        <f>O324*H324</f>
        <v>0</v>
      </c>
      <c r="Q324" s="183">
        <v>0</v>
      </c>
      <c r="R324" s="183">
        <f>Q324*H324</f>
        <v>0</v>
      </c>
      <c r="S324" s="183">
        <v>0</v>
      </c>
      <c r="T324" s="184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5" t="s">
        <v>161</v>
      </c>
      <c r="AT324" s="185" t="s">
        <v>157</v>
      </c>
      <c r="AU324" s="185" t="s">
        <v>83</v>
      </c>
      <c r="AY324" s="17" t="s">
        <v>155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7" t="s">
        <v>81</v>
      </c>
      <c r="BK324" s="186">
        <f>ROUND(I324*H324,2)</f>
        <v>0</v>
      </c>
      <c r="BL324" s="17" t="s">
        <v>161</v>
      </c>
      <c r="BM324" s="185" t="s">
        <v>566</v>
      </c>
    </row>
    <row r="325" spans="1:65" s="2" customFormat="1" ht="10.199999999999999" x14ac:dyDescent="0.2">
      <c r="A325" s="34"/>
      <c r="B325" s="35"/>
      <c r="C325" s="36"/>
      <c r="D325" s="187" t="s">
        <v>163</v>
      </c>
      <c r="E325" s="36"/>
      <c r="F325" s="188" t="s">
        <v>567</v>
      </c>
      <c r="G325" s="36"/>
      <c r="H325" s="36"/>
      <c r="I325" s="189"/>
      <c r="J325" s="36"/>
      <c r="K325" s="36"/>
      <c r="L325" s="39"/>
      <c r="M325" s="190"/>
      <c r="N325" s="191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163</v>
      </c>
      <c r="AU325" s="17" t="s">
        <v>83</v>
      </c>
    </row>
    <row r="326" spans="1:65" s="13" customFormat="1" ht="10.199999999999999" x14ac:dyDescent="0.2">
      <c r="B326" s="192"/>
      <c r="C326" s="193"/>
      <c r="D326" s="194" t="s">
        <v>165</v>
      </c>
      <c r="E326" s="193"/>
      <c r="F326" s="196" t="s">
        <v>568</v>
      </c>
      <c r="G326" s="193"/>
      <c r="H326" s="197">
        <v>139.34899999999999</v>
      </c>
      <c r="I326" s="198"/>
      <c r="J326" s="193"/>
      <c r="K326" s="193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165</v>
      </c>
      <c r="AU326" s="203" t="s">
        <v>83</v>
      </c>
      <c r="AV326" s="13" t="s">
        <v>83</v>
      </c>
      <c r="AW326" s="13" t="s">
        <v>4</v>
      </c>
      <c r="AX326" s="13" t="s">
        <v>81</v>
      </c>
      <c r="AY326" s="203" t="s">
        <v>155</v>
      </c>
    </row>
    <row r="327" spans="1:65" s="2" customFormat="1" ht="24.15" customHeight="1" x14ac:dyDescent="0.2">
      <c r="A327" s="34"/>
      <c r="B327" s="35"/>
      <c r="C327" s="174" t="s">
        <v>569</v>
      </c>
      <c r="D327" s="174" t="s">
        <v>157</v>
      </c>
      <c r="E327" s="175" t="s">
        <v>570</v>
      </c>
      <c r="F327" s="176" t="s">
        <v>571</v>
      </c>
      <c r="G327" s="177" t="s">
        <v>203</v>
      </c>
      <c r="H327" s="178">
        <v>26.128</v>
      </c>
      <c r="I327" s="179"/>
      <c r="J327" s="180">
        <f>ROUND(I327*H327,2)</f>
        <v>0</v>
      </c>
      <c r="K327" s="176" t="s">
        <v>160</v>
      </c>
      <c r="L327" s="39"/>
      <c r="M327" s="181" t="s">
        <v>19</v>
      </c>
      <c r="N327" s="182" t="s">
        <v>44</v>
      </c>
      <c r="O327" s="64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5" t="s">
        <v>161</v>
      </c>
      <c r="AT327" s="185" t="s">
        <v>157</v>
      </c>
      <c r="AU327" s="185" t="s">
        <v>83</v>
      </c>
      <c r="AY327" s="17" t="s">
        <v>155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7" t="s">
        <v>81</v>
      </c>
      <c r="BK327" s="186">
        <f>ROUND(I327*H327,2)</f>
        <v>0</v>
      </c>
      <c r="BL327" s="17" t="s">
        <v>161</v>
      </c>
      <c r="BM327" s="185" t="s">
        <v>572</v>
      </c>
    </row>
    <row r="328" spans="1:65" s="2" customFormat="1" ht="10.199999999999999" x14ac:dyDescent="0.2">
      <c r="A328" s="34"/>
      <c r="B328" s="35"/>
      <c r="C328" s="36"/>
      <c r="D328" s="187" t="s">
        <v>163</v>
      </c>
      <c r="E328" s="36"/>
      <c r="F328" s="188" t="s">
        <v>573</v>
      </c>
      <c r="G328" s="36"/>
      <c r="H328" s="36"/>
      <c r="I328" s="189"/>
      <c r="J328" s="36"/>
      <c r="K328" s="36"/>
      <c r="L328" s="39"/>
      <c r="M328" s="190"/>
      <c r="N328" s="191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163</v>
      </c>
      <c r="AU328" s="17" t="s">
        <v>83</v>
      </c>
    </row>
    <row r="329" spans="1:65" s="13" customFormat="1" ht="10.199999999999999" x14ac:dyDescent="0.2">
      <c r="B329" s="192"/>
      <c r="C329" s="193"/>
      <c r="D329" s="194" t="s">
        <v>165</v>
      </c>
      <c r="E329" s="193"/>
      <c r="F329" s="196" t="s">
        <v>574</v>
      </c>
      <c r="G329" s="193"/>
      <c r="H329" s="197">
        <v>26.128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165</v>
      </c>
      <c r="AU329" s="203" t="s">
        <v>83</v>
      </c>
      <c r="AV329" s="13" t="s">
        <v>83</v>
      </c>
      <c r="AW329" s="13" t="s">
        <v>4</v>
      </c>
      <c r="AX329" s="13" t="s">
        <v>81</v>
      </c>
      <c r="AY329" s="203" t="s">
        <v>155</v>
      </c>
    </row>
    <row r="330" spans="1:65" s="12" customFormat="1" ht="22.8" customHeight="1" x14ac:dyDescent="0.25">
      <c r="B330" s="158"/>
      <c r="C330" s="159"/>
      <c r="D330" s="160" t="s">
        <v>72</v>
      </c>
      <c r="E330" s="172" t="s">
        <v>575</v>
      </c>
      <c r="F330" s="172" t="s">
        <v>576</v>
      </c>
      <c r="G330" s="159"/>
      <c r="H330" s="159"/>
      <c r="I330" s="162"/>
      <c r="J330" s="173">
        <f>BK330</f>
        <v>0</v>
      </c>
      <c r="K330" s="159"/>
      <c r="L330" s="164"/>
      <c r="M330" s="165"/>
      <c r="N330" s="166"/>
      <c r="O330" s="166"/>
      <c r="P330" s="167">
        <f>SUM(P331:P332)</f>
        <v>0</v>
      </c>
      <c r="Q330" s="166"/>
      <c r="R330" s="167">
        <f>SUM(R331:R332)</f>
        <v>0</v>
      </c>
      <c r="S330" s="166"/>
      <c r="T330" s="168">
        <f>SUM(T331:T332)</f>
        <v>0</v>
      </c>
      <c r="AR330" s="169" t="s">
        <v>81</v>
      </c>
      <c r="AT330" s="170" t="s">
        <v>72</v>
      </c>
      <c r="AU330" s="170" t="s">
        <v>81</v>
      </c>
      <c r="AY330" s="169" t="s">
        <v>155</v>
      </c>
      <c r="BK330" s="171">
        <f>SUM(BK331:BK332)</f>
        <v>0</v>
      </c>
    </row>
    <row r="331" spans="1:65" s="2" customFormat="1" ht="33" customHeight="1" x14ac:dyDescent="0.2">
      <c r="A331" s="34"/>
      <c r="B331" s="35"/>
      <c r="C331" s="174" t="s">
        <v>577</v>
      </c>
      <c r="D331" s="174" t="s">
        <v>157</v>
      </c>
      <c r="E331" s="175" t="s">
        <v>578</v>
      </c>
      <c r="F331" s="176" t="s">
        <v>579</v>
      </c>
      <c r="G331" s="177" t="s">
        <v>203</v>
      </c>
      <c r="H331" s="178">
        <v>59.871000000000002</v>
      </c>
      <c r="I331" s="179"/>
      <c r="J331" s="180">
        <f>ROUND(I331*H331,2)</f>
        <v>0</v>
      </c>
      <c r="K331" s="176" t="s">
        <v>160</v>
      </c>
      <c r="L331" s="39"/>
      <c r="M331" s="181" t="s">
        <v>19</v>
      </c>
      <c r="N331" s="182" t="s">
        <v>44</v>
      </c>
      <c r="O331" s="64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5" t="s">
        <v>161</v>
      </c>
      <c r="AT331" s="185" t="s">
        <v>157</v>
      </c>
      <c r="AU331" s="185" t="s">
        <v>83</v>
      </c>
      <c r="AY331" s="17" t="s">
        <v>155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7" t="s">
        <v>81</v>
      </c>
      <c r="BK331" s="186">
        <f>ROUND(I331*H331,2)</f>
        <v>0</v>
      </c>
      <c r="BL331" s="17" t="s">
        <v>161</v>
      </c>
      <c r="BM331" s="185" t="s">
        <v>580</v>
      </c>
    </row>
    <row r="332" spans="1:65" s="2" customFormat="1" ht="10.199999999999999" x14ac:dyDescent="0.2">
      <c r="A332" s="34"/>
      <c r="B332" s="35"/>
      <c r="C332" s="36"/>
      <c r="D332" s="187" t="s">
        <v>163</v>
      </c>
      <c r="E332" s="36"/>
      <c r="F332" s="188" t="s">
        <v>581</v>
      </c>
      <c r="G332" s="36"/>
      <c r="H332" s="36"/>
      <c r="I332" s="189"/>
      <c r="J332" s="36"/>
      <c r="K332" s="36"/>
      <c r="L332" s="39"/>
      <c r="M332" s="190"/>
      <c r="N332" s="191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163</v>
      </c>
      <c r="AU332" s="17" t="s">
        <v>83</v>
      </c>
    </row>
    <row r="333" spans="1:65" s="12" customFormat="1" ht="25.95" customHeight="1" x14ac:dyDescent="0.25">
      <c r="B333" s="158"/>
      <c r="C333" s="159"/>
      <c r="D333" s="160" t="s">
        <v>72</v>
      </c>
      <c r="E333" s="161" t="s">
        <v>582</v>
      </c>
      <c r="F333" s="161" t="s">
        <v>583</v>
      </c>
      <c r="G333" s="159"/>
      <c r="H333" s="159"/>
      <c r="I333" s="162"/>
      <c r="J333" s="163">
        <f>BK333</f>
        <v>0</v>
      </c>
      <c r="K333" s="159"/>
      <c r="L333" s="164"/>
      <c r="M333" s="165"/>
      <c r="N333" s="166"/>
      <c r="O333" s="166"/>
      <c r="P333" s="167">
        <f>P334+P346+P385+P410+P447+P454+P463+P476+P502+P510+P525+P579+P675+P713+P777+P818+P871+P909+P962+P1012</f>
        <v>0</v>
      </c>
      <c r="Q333" s="166"/>
      <c r="R333" s="167">
        <f>R334+R346+R385+R410+R447+R454+R463+R476+R502+R510+R525+R579+R675+R713+R777+R818+R871+R909+R962+R1012</f>
        <v>69.366968789999987</v>
      </c>
      <c r="S333" s="166"/>
      <c r="T333" s="168">
        <f>T334+T346+T385+T410+T447+T454+T463+T476+T502+T510+T525+T579+T675+T713+T777+T818+T871+T909+T962+T1012</f>
        <v>79.770664910000008</v>
      </c>
      <c r="AR333" s="169" t="s">
        <v>83</v>
      </c>
      <c r="AT333" s="170" t="s">
        <v>72</v>
      </c>
      <c r="AU333" s="170" t="s">
        <v>73</v>
      </c>
      <c r="AY333" s="169" t="s">
        <v>155</v>
      </c>
      <c r="BK333" s="171">
        <f>BK334+BK346+BK385+BK410+BK447+BK454+BK463+BK476+BK502+BK510+BK525+BK579+BK675+BK713+BK777+BK818+BK871+BK909+BK962+BK1012</f>
        <v>0</v>
      </c>
    </row>
    <row r="334" spans="1:65" s="12" customFormat="1" ht="22.8" customHeight="1" x14ac:dyDescent="0.25">
      <c r="B334" s="158"/>
      <c r="C334" s="159"/>
      <c r="D334" s="160" t="s">
        <v>72</v>
      </c>
      <c r="E334" s="172" t="s">
        <v>584</v>
      </c>
      <c r="F334" s="172" t="s">
        <v>585</v>
      </c>
      <c r="G334" s="159"/>
      <c r="H334" s="159"/>
      <c r="I334" s="162"/>
      <c r="J334" s="173">
        <f>BK334</f>
        <v>0</v>
      </c>
      <c r="K334" s="159"/>
      <c r="L334" s="164"/>
      <c r="M334" s="165"/>
      <c r="N334" s="166"/>
      <c r="O334" s="166"/>
      <c r="P334" s="167">
        <f>SUM(P335:P345)</f>
        <v>0</v>
      </c>
      <c r="Q334" s="166"/>
      <c r="R334" s="167">
        <f>SUM(R335:R345)</f>
        <v>0.12093280000000001</v>
      </c>
      <c r="S334" s="166"/>
      <c r="T334" s="168">
        <f>SUM(T335:T345)</f>
        <v>0</v>
      </c>
      <c r="AR334" s="169" t="s">
        <v>83</v>
      </c>
      <c r="AT334" s="170" t="s">
        <v>72</v>
      </c>
      <c r="AU334" s="170" t="s">
        <v>81</v>
      </c>
      <c r="AY334" s="169" t="s">
        <v>155</v>
      </c>
      <c r="BK334" s="171">
        <f>SUM(BK335:BK345)</f>
        <v>0</v>
      </c>
    </row>
    <row r="335" spans="1:65" s="2" customFormat="1" ht="21.75" customHeight="1" x14ac:dyDescent="0.2">
      <c r="A335" s="34"/>
      <c r="B335" s="35"/>
      <c r="C335" s="174" t="s">
        <v>586</v>
      </c>
      <c r="D335" s="174" t="s">
        <v>157</v>
      </c>
      <c r="E335" s="175" t="s">
        <v>587</v>
      </c>
      <c r="F335" s="176" t="s">
        <v>588</v>
      </c>
      <c r="G335" s="177" t="s">
        <v>103</v>
      </c>
      <c r="H335" s="178">
        <v>16.559999999999999</v>
      </c>
      <c r="I335" s="179"/>
      <c r="J335" s="180">
        <f>ROUND(I335*H335,2)</f>
        <v>0</v>
      </c>
      <c r="K335" s="176" t="s">
        <v>160</v>
      </c>
      <c r="L335" s="39"/>
      <c r="M335" s="181" t="s">
        <v>19</v>
      </c>
      <c r="N335" s="182" t="s">
        <v>44</v>
      </c>
      <c r="O335" s="64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5" t="s">
        <v>251</v>
      </c>
      <c r="AT335" s="185" t="s">
        <v>157</v>
      </c>
      <c r="AU335" s="185" t="s">
        <v>83</v>
      </c>
      <c r="AY335" s="17" t="s">
        <v>155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7" t="s">
        <v>81</v>
      </c>
      <c r="BK335" s="186">
        <f>ROUND(I335*H335,2)</f>
        <v>0</v>
      </c>
      <c r="BL335" s="17" t="s">
        <v>251</v>
      </c>
      <c r="BM335" s="185" t="s">
        <v>589</v>
      </c>
    </row>
    <row r="336" spans="1:65" s="2" customFormat="1" ht="10.199999999999999" x14ac:dyDescent="0.2">
      <c r="A336" s="34"/>
      <c r="B336" s="35"/>
      <c r="C336" s="36"/>
      <c r="D336" s="187" t="s">
        <v>163</v>
      </c>
      <c r="E336" s="36"/>
      <c r="F336" s="188" t="s">
        <v>590</v>
      </c>
      <c r="G336" s="36"/>
      <c r="H336" s="36"/>
      <c r="I336" s="189"/>
      <c r="J336" s="36"/>
      <c r="K336" s="36"/>
      <c r="L336" s="39"/>
      <c r="M336" s="190"/>
      <c r="N336" s="191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163</v>
      </c>
      <c r="AU336" s="17" t="s">
        <v>83</v>
      </c>
    </row>
    <row r="337" spans="1:65" s="13" customFormat="1" ht="10.199999999999999" x14ac:dyDescent="0.2">
      <c r="B337" s="192"/>
      <c r="C337" s="193"/>
      <c r="D337" s="194" t="s">
        <v>165</v>
      </c>
      <c r="E337" s="195" t="s">
        <v>19</v>
      </c>
      <c r="F337" s="196" t="s">
        <v>591</v>
      </c>
      <c r="G337" s="193"/>
      <c r="H337" s="197">
        <v>16.559999999999999</v>
      </c>
      <c r="I337" s="198"/>
      <c r="J337" s="193"/>
      <c r="K337" s="193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165</v>
      </c>
      <c r="AU337" s="203" t="s">
        <v>83</v>
      </c>
      <c r="AV337" s="13" t="s">
        <v>83</v>
      </c>
      <c r="AW337" s="13" t="s">
        <v>35</v>
      </c>
      <c r="AX337" s="13" t="s">
        <v>81</v>
      </c>
      <c r="AY337" s="203" t="s">
        <v>155</v>
      </c>
    </row>
    <row r="338" spans="1:65" s="2" customFormat="1" ht="16.5" customHeight="1" x14ac:dyDescent="0.2">
      <c r="A338" s="34"/>
      <c r="B338" s="35"/>
      <c r="C338" s="215" t="s">
        <v>592</v>
      </c>
      <c r="D338" s="215" t="s">
        <v>336</v>
      </c>
      <c r="E338" s="216" t="s">
        <v>593</v>
      </c>
      <c r="F338" s="217" t="s">
        <v>594</v>
      </c>
      <c r="G338" s="218" t="s">
        <v>203</v>
      </c>
      <c r="H338" s="219">
        <v>7.0000000000000001E-3</v>
      </c>
      <c r="I338" s="220"/>
      <c r="J338" s="221">
        <f>ROUND(I338*H338,2)</f>
        <v>0</v>
      </c>
      <c r="K338" s="217" t="s">
        <v>160</v>
      </c>
      <c r="L338" s="222"/>
      <c r="M338" s="223" t="s">
        <v>19</v>
      </c>
      <c r="N338" s="224" t="s">
        <v>44</v>
      </c>
      <c r="O338" s="64"/>
      <c r="P338" s="183">
        <f>O338*H338</f>
        <v>0</v>
      </c>
      <c r="Q338" s="183">
        <v>1</v>
      </c>
      <c r="R338" s="183">
        <f>Q338*H338</f>
        <v>7.0000000000000001E-3</v>
      </c>
      <c r="S338" s="183">
        <v>0</v>
      </c>
      <c r="T338" s="18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5" t="s">
        <v>349</v>
      </c>
      <c r="AT338" s="185" t="s">
        <v>336</v>
      </c>
      <c r="AU338" s="185" t="s">
        <v>83</v>
      </c>
      <c r="AY338" s="17" t="s">
        <v>155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7" t="s">
        <v>81</v>
      </c>
      <c r="BK338" s="186">
        <f>ROUND(I338*H338,2)</f>
        <v>0</v>
      </c>
      <c r="BL338" s="17" t="s">
        <v>251</v>
      </c>
      <c r="BM338" s="185" t="s">
        <v>595</v>
      </c>
    </row>
    <row r="339" spans="1:65" s="13" customFormat="1" ht="10.199999999999999" x14ac:dyDescent="0.2">
      <c r="B339" s="192"/>
      <c r="C339" s="193"/>
      <c r="D339" s="194" t="s">
        <v>165</v>
      </c>
      <c r="E339" s="193"/>
      <c r="F339" s="196" t="s">
        <v>596</v>
      </c>
      <c r="G339" s="193"/>
      <c r="H339" s="197">
        <v>7.0000000000000001E-3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165</v>
      </c>
      <c r="AU339" s="203" t="s">
        <v>83</v>
      </c>
      <c r="AV339" s="13" t="s">
        <v>83</v>
      </c>
      <c r="AW339" s="13" t="s">
        <v>4</v>
      </c>
      <c r="AX339" s="13" t="s">
        <v>81</v>
      </c>
      <c r="AY339" s="203" t="s">
        <v>155</v>
      </c>
    </row>
    <row r="340" spans="1:65" s="2" customFormat="1" ht="16.5" customHeight="1" x14ac:dyDescent="0.2">
      <c r="A340" s="34"/>
      <c r="B340" s="35"/>
      <c r="C340" s="174" t="s">
        <v>597</v>
      </c>
      <c r="D340" s="174" t="s">
        <v>157</v>
      </c>
      <c r="E340" s="175" t="s">
        <v>598</v>
      </c>
      <c r="F340" s="176" t="s">
        <v>599</v>
      </c>
      <c r="G340" s="177" t="s">
        <v>103</v>
      </c>
      <c r="H340" s="178">
        <v>16.559999999999999</v>
      </c>
      <c r="I340" s="179"/>
      <c r="J340" s="180">
        <f>ROUND(I340*H340,2)</f>
        <v>0</v>
      </c>
      <c r="K340" s="176" t="s">
        <v>160</v>
      </c>
      <c r="L340" s="39"/>
      <c r="M340" s="181" t="s">
        <v>19</v>
      </c>
      <c r="N340" s="182" t="s">
        <v>44</v>
      </c>
      <c r="O340" s="64"/>
      <c r="P340" s="183">
        <f>O340*H340</f>
        <v>0</v>
      </c>
      <c r="Q340" s="183">
        <v>4.0000000000000002E-4</v>
      </c>
      <c r="R340" s="183">
        <f>Q340*H340</f>
        <v>6.6239999999999997E-3</v>
      </c>
      <c r="S340" s="183">
        <v>0</v>
      </c>
      <c r="T340" s="184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5" t="s">
        <v>251</v>
      </c>
      <c r="AT340" s="185" t="s">
        <v>157</v>
      </c>
      <c r="AU340" s="185" t="s">
        <v>83</v>
      </c>
      <c r="AY340" s="17" t="s">
        <v>155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7" t="s">
        <v>81</v>
      </c>
      <c r="BK340" s="186">
        <f>ROUND(I340*H340,2)</f>
        <v>0</v>
      </c>
      <c r="BL340" s="17" t="s">
        <v>251</v>
      </c>
      <c r="BM340" s="185" t="s">
        <v>600</v>
      </c>
    </row>
    <row r="341" spans="1:65" s="2" customFormat="1" ht="10.199999999999999" x14ac:dyDescent="0.2">
      <c r="A341" s="34"/>
      <c r="B341" s="35"/>
      <c r="C341" s="36"/>
      <c r="D341" s="187" t="s">
        <v>163</v>
      </c>
      <c r="E341" s="36"/>
      <c r="F341" s="188" t="s">
        <v>601</v>
      </c>
      <c r="G341" s="36"/>
      <c r="H341" s="36"/>
      <c r="I341" s="189"/>
      <c r="J341" s="36"/>
      <c r="K341" s="36"/>
      <c r="L341" s="39"/>
      <c r="M341" s="190"/>
      <c r="N341" s="191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163</v>
      </c>
      <c r="AU341" s="17" t="s">
        <v>83</v>
      </c>
    </row>
    <row r="342" spans="1:65" s="2" customFormat="1" ht="24.15" customHeight="1" x14ac:dyDescent="0.2">
      <c r="A342" s="34"/>
      <c r="B342" s="35"/>
      <c r="C342" s="215" t="s">
        <v>602</v>
      </c>
      <c r="D342" s="215" t="s">
        <v>336</v>
      </c>
      <c r="E342" s="216" t="s">
        <v>603</v>
      </c>
      <c r="F342" s="217" t="s">
        <v>604</v>
      </c>
      <c r="G342" s="218" t="s">
        <v>103</v>
      </c>
      <c r="H342" s="219">
        <v>19.872</v>
      </c>
      <c r="I342" s="220"/>
      <c r="J342" s="221">
        <f>ROUND(I342*H342,2)</f>
        <v>0</v>
      </c>
      <c r="K342" s="217" t="s">
        <v>160</v>
      </c>
      <c r="L342" s="222"/>
      <c r="M342" s="223" t="s">
        <v>19</v>
      </c>
      <c r="N342" s="224" t="s">
        <v>44</v>
      </c>
      <c r="O342" s="64"/>
      <c r="P342" s="183">
        <f>O342*H342</f>
        <v>0</v>
      </c>
      <c r="Q342" s="183">
        <v>5.4000000000000003E-3</v>
      </c>
      <c r="R342" s="183">
        <f>Q342*H342</f>
        <v>0.10730880000000001</v>
      </c>
      <c r="S342" s="183">
        <v>0</v>
      </c>
      <c r="T342" s="18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5" t="s">
        <v>349</v>
      </c>
      <c r="AT342" s="185" t="s">
        <v>336</v>
      </c>
      <c r="AU342" s="185" t="s">
        <v>83</v>
      </c>
      <c r="AY342" s="17" t="s">
        <v>155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7" t="s">
        <v>81</v>
      </c>
      <c r="BK342" s="186">
        <f>ROUND(I342*H342,2)</f>
        <v>0</v>
      </c>
      <c r="BL342" s="17" t="s">
        <v>251</v>
      </c>
      <c r="BM342" s="185" t="s">
        <v>605</v>
      </c>
    </row>
    <row r="343" spans="1:65" s="13" customFormat="1" ht="10.199999999999999" x14ac:dyDescent="0.2">
      <c r="B343" s="192"/>
      <c r="C343" s="193"/>
      <c r="D343" s="194" t="s">
        <v>165</v>
      </c>
      <c r="E343" s="193"/>
      <c r="F343" s="196" t="s">
        <v>606</v>
      </c>
      <c r="G343" s="193"/>
      <c r="H343" s="197">
        <v>19.872</v>
      </c>
      <c r="I343" s="198"/>
      <c r="J343" s="193"/>
      <c r="K343" s="193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165</v>
      </c>
      <c r="AU343" s="203" t="s">
        <v>83</v>
      </c>
      <c r="AV343" s="13" t="s">
        <v>83</v>
      </c>
      <c r="AW343" s="13" t="s">
        <v>4</v>
      </c>
      <c r="AX343" s="13" t="s">
        <v>81</v>
      </c>
      <c r="AY343" s="203" t="s">
        <v>155</v>
      </c>
    </row>
    <row r="344" spans="1:65" s="2" customFormat="1" ht="24.15" customHeight="1" x14ac:dyDescent="0.2">
      <c r="A344" s="34"/>
      <c r="B344" s="35"/>
      <c r="C344" s="174" t="s">
        <v>607</v>
      </c>
      <c r="D344" s="174" t="s">
        <v>157</v>
      </c>
      <c r="E344" s="175" t="s">
        <v>608</v>
      </c>
      <c r="F344" s="176" t="s">
        <v>609</v>
      </c>
      <c r="G344" s="177" t="s">
        <v>203</v>
      </c>
      <c r="H344" s="178">
        <v>0.121</v>
      </c>
      <c r="I344" s="179"/>
      <c r="J344" s="180">
        <f>ROUND(I344*H344,2)</f>
        <v>0</v>
      </c>
      <c r="K344" s="176" t="s">
        <v>160</v>
      </c>
      <c r="L344" s="39"/>
      <c r="M344" s="181" t="s">
        <v>19</v>
      </c>
      <c r="N344" s="182" t="s">
        <v>44</v>
      </c>
      <c r="O344" s="64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5" t="s">
        <v>251</v>
      </c>
      <c r="AT344" s="185" t="s">
        <v>157</v>
      </c>
      <c r="AU344" s="185" t="s">
        <v>83</v>
      </c>
      <c r="AY344" s="17" t="s">
        <v>155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7" t="s">
        <v>81</v>
      </c>
      <c r="BK344" s="186">
        <f>ROUND(I344*H344,2)</f>
        <v>0</v>
      </c>
      <c r="BL344" s="17" t="s">
        <v>251</v>
      </c>
      <c r="BM344" s="185" t="s">
        <v>610</v>
      </c>
    </row>
    <row r="345" spans="1:65" s="2" customFormat="1" ht="10.199999999999999" x14ac:dyDescent="0.2">
      <c r="A345" s="34"/>
      <c r="B345" s="35"/>
      <c r="C345" s="36"/>
      <c r="D345" s="187" t="s">
        <v>163</v>
      </c>
      <c r="E345" s="36"/>
      <c r="F345" s="188" t="s">
        <v>611</v>
      </c>
      <c r="G345" s="36"/>
      <c r="H345" s="36"/>
      <c r="I345" s="189"/>
      <c r="J345" s="36"/>
      <c r="K345" s="36"/>
      <c r="L345" s="39"/>
      <c r="M345" s="190"/>
      <c r="N345" s="191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163</v>
      </c>
      <c r="AU345" s="17" t="s">
        <v>83</v>
      </c>
    </row>
    <row r="346" spans="1:65" s="12" customFormat="1" ht="22.8" customHeight="1" x14ac:dyDescent="0.25">
      <c r="B346" s="158"/>
      <c r="C346" s="159"/>
      <c r="D346" s="160" t="s">
        <v>72</v>
      </c>
      <c r="E346" s="172" t="s">
        <v>612</v>
      </c>
      <c r="F346" s="172" t="s">
        <v>613</v>
      </c>
      <c r="G346" s="159"/>
      <c r="H346" s="159"/>
      <c r="I346" s="162"/>
      <c r="J346" s="173">
        <f>BK346</f>
        <v>0</v>
      </c>
      <c r="K346" s="159"/>
      <c r="L346" s="164"/>
      <c r="M346" s="165"/>
      <c r="N346" s="166"/>
      <c r="O346" s="166"/>
      <c r="P346" s="167">
        <f>SUM(P347:P384)</f>
        <v>0</v>
      </c>
      <c r="Q346" s="166"/>
      <c r="R346" s="167">
        <f>SUM(R347:R384)</f>
        <v>0.43419000000000008</v>
      </c>
      <c r="S346" s="166"/>
      <c r="T346" s="168">
        <f>SUM(T347:T384)</f>
        <v>0</v>
      </c>
      <c r="AR346" s="169" t="s">
        <v>83</v>
      </c>
      <c r="AT346" s="170" t="s">
        <v>72</v>
      </c>
      <c r="AU346" s="170" t="s">
        <v>81</v>
      </c>
      <c r="AY346" s="169" t="s">
        <v>155</v>
      </c>
      <c r="BK346" s="171">
        <f>SUM(BK347:BK384)</f>
        <v>0</v>
      </c>
    </row>
    <row r="347" spans="1:65" s="2" customFormat="1" ht="16.5" customHeight="1" x14ac:dyDescent="0.2">
      <c r="A347" s="34"/>
      <c r="B347" s="35"/>
      <c r="C347" s="174" t="s">
        <v>614</v>
      </c>
      <c r="D347" s="174" t="s">
        <v>157</v>
      </c>
      <c r="E347" s="175" t="s">
        <v>615</v>
      </c>
      <c r="F347" s="176" t="s">
        <v>616</v>
      </c>
      <c r="G347" s="177" t="s">
        <v>171</v>
      </c>
      <c r="H347" s="178">
        <v>12</v>
      </c>
      <c r="I347" s="179"/>
      <c r="J347" s="180">
        <f>ROUND(I347*H347,2)</f>
        <v>0</v>
      </c>
      <c r="K347" s="176" t="s">
        <v>160</v>
      </c>
      <c r="L347" s="39"/>
      <c r="M347" s="181" t="s">
        <v>19</v>
      </c>
      <c r="N347" s="182" t="s">
        <v>44</v>
      </c>
      <c r="O347" s="64"/>
      <c r="P347" s="183">
        <f>O347*H347</f>
        <v>0</v>
      </c>
      <c r="Q347" s="183">
        <v>4.2000000000000002E-4</v>
      </c>
      <c r="R347" s="183">
        <f>Q347*H347</f>
        <v>5.0400000000000002E-3</v>
      </c>
      <c r="S347" s="183">
        <v>0</v>
      </c>
      <c r="T347" s="18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5" t="s">
        <v>251</v>
      </c>
      <c r="AT347" s="185" t="s">
        <v>157</v>
      </c>
      <c r="AU347" s="185" t="s">
        <v>83</v>
      </c>
      <c r="AY347" s="17" t="s">
        <v>155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7" t="s">
        <v>81</v>
      </c>
      <c r="BK347" s="186">
        <f>ROUND(I347*H347,2)</f>
        <v>0</v>
      </c>
      <c r="BL347" s="17" t="s">
        <v>251</v>
      </c>
      <c r="BM347" s="185" t="s">
        <v>617</v>
      </c>
    </row>
    <row r="348" spans="1:65" s="2" customFormat="1" ht="10.199999999999999" x14ac:dyDescent="0.2">
      <c r="A348" s="34"/>
      <c r="B348" s="35"/>
      <c r="C348" s="36"/>
      <c r="D348" s="187" t="s">
        <v>163</v>
      </c>
      <c r="E348" s="36"/>
      <c r="F348" s="188" t="s">
        <v>618</v>
      </c>
      <c r="G348" s="36"/>
      <c r="H348" s="36"/>
      <c r="I348" s="189"/>
      <c r="J348" s="36"/>
      <c r="K348" s="36"/>
      <c r="L348" s="39"/>
      <c r="M348" s="190"/>
      <c r="N348" s="191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163</v>
      </c>
      <c r="AU348" s="17" t="s">
        <v>83</v>
      </c>
    </row>
    <row r="349" spans="1:65" s="2" customFormat="1" ht="16.5" customHeight="1" x14ac:dyDescent="0.2">
      <c r="A349" s="34"/>
      <c r="B349" s="35"/>
      <c r="C349" s="174" t="s">
        <v>619</v>
      </c>
      <c r="D349" s="174" t="s">
        <v>157</v>
      </c>
      <c r="E349" s="175" t="s">
        <v>620</v>
      </c>
      <c r="F349" s="176" t="s">
        <v>621</v>
      </c>
      <c r="G349" s="177" t="s">
        <v>171</v>
      </c>
      <c r="H349" s="178">
        <v>4</v>
      </c>
      <c r="I349" s="179"/>
      <c r="J349" s="180">
        <f>ROUND(I349*H349,2)</f>
        <v>0</v>
      </c>
      <c r="K349" s="176" t="s">
        <v>160</v>
      </c>
      <c r="L349" s="39"/>
      <c r="M349" s="181" t="s">
        <v>19</v>
      </c>
      <c r="N349" s="182" t="s">
        <v>44</v>
      </c>
      <c r="O349" s="64"/>
      <c r="P349" s="183">
        <f>O349*H349</f>
        <v>0</v>
      </c>
      <c r="Q349" s="183">
        <v>1.7899999999999999E-3</v>
      </c>
      <c r="R349" s="183">
        <f>Q349*H349</f>
        <v>7.1599999999999997E-3</v>
      </c>
      <c r="S349" s="183">
        <v>0</v>
      </c>
      <c r="T349" s="18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5" t="s">
        <v>251</v>
      </c>
      <c r="AT349" s="185" t="s">
        <v>157</v>
      </c>
      <c r="AU349" s="185" t="s">
        <v>83</v>
      </c>
      <c r="AY349" s="17" t="s">
        <v>155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7" t="s">
        <v>81</v>
      </c>
      <c r="BK349" s="186">
        <f>ROUND(I349*H349,2)</f>
        <v>0</v>
      </c>
      <c r="BL349" s="17" t="s">
        <v>251</v>
      </c>
      <c r="BM349" s="185" t="s">
        <v>622</v>
      </c>
    </row>
    <row r="350" spans="1:65" s="2" customFormat="1" ht="10.199999999999999" x14ac:dyDescent="0.2">
      <c r="A350" s="34"/>
      <c r="B350" s="35"/>
      <c r="C350" s="36"/>
      <c r="D350" s="187" t="s">
        <v>163</v>
      </c>
      <c r="E350" s="36"/>
      <c r="F350" s="188" t="s">
        <v>623</v>
      </c>
      <c r="G350" s="36"/>
      <c r="H350" s="36"/>
      <c r="I350" s="189"/>
      <c r="J350" s="36"/>
      <c r="K350" s="36"/>
      <c r="L350" s="39"/>
      <c r="M350" s="190"/>
      <c r="N350" s="191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163</v>
      </c>
      <c r="AU350" s="17" t="s">
        <v>83</v>
      </c>
    </row>
    <row r="351" spans="1:65" s="2" customFormat="1" ht="16.5" customHeight="1" x14ac:dyDescent="0.2">
      <c r="A351" s="34"/>
      <c r="B351" s="35"/>
      <c r="C351" s="174" t="s">
        <v>624</v>
      </c>
      <c r="D351" s="174" t="s">
        <v>157</v>
      </c>
      <c r="E351" s="175" t="s">
        <v>625</v>
      </c>
      <c r="F351" s="176" t="s">
        <v>626</v>
      </c>
      <c r="G351" s="177" t="s">
        <v>307</v>
      </c>
      <c r="H351" s="178">
        <v>6</v>
      </c>
      <c r="I351" s="179"/>
      <c r="J351" s="180">
        <f>ROUND(I351*H351,2)</f>
        <v>0</v>
      </c>
      <c r="K351" s="176" t="s">
        <v>160</v>
      </c>
      <c r="L351" s="39"/>
      <c r="M351" s="181" t="s">
        <v>19</v>
      </c>
      <c r="N351" s="182" t="s">
        <v>44</v>
      </c>
      <c r="O351" s="64"/>
      <c r="P351" s="183">
        <f>O351*H351</f>
        <v>0</v>
      </c>
      <c r="Q351" s="183">
        <v>1.42E-3</v>
      </c>
      <c r="R351" s="183">
        <f>Q351*H351</f>
        <v>8.5199999999999998E-3</v>
      </c>
      <c r="S351" s="183">
        <v>0</v>
      </c>
      <c r="T351" s="18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5" t="s">
        <v>251</v>
      </c>
      <c r="AT351" s="185" t="s">
        <v>157</v>
      </c>
      <c r="AU351" s="185" t="s">
        <v>83</v>
      </c>
      <c r="AY351" s="17" t="s">
        <v>155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7" t="s">
        <v>81</v>
      </c>
      <c r="BK351" s="186">
        <f>ROUND(I351*H351,2)</f>
        <v>0</v>
      </c>
      <c r="BL351" s="17" t="s">
        <v>251</v>
      </c>
      <c r="BM351" s="185" t="s">
        <v>627</v>
      </c>
    </row>
    <row r="352" spans="1:65" s="2" customFormat="1" ht="10.199999999999999" x14ac:dyDescent="0.2">
      <c r="A352" s="34"/>
      <c r="B352" s="35"/>
      <c r="C352" s="36"/>
      <c r="D352" s="187" t="s">
        <v>163</v>
      </c>
      <c r="E352" s="36"/>
      <c r="F352" s="188" t="s">
        <v>628</v>
      </c>
      <c r="G352" s="36"/>
      <c r="H352" s="36"/>
      <c r="I352" s="189"/>
      <c r="J352" s="36"/>
      <c r="K352" s="36"/>
      <c r="L352" s="39"/>
      <c r="M352" s="190"/>
      <c r="N352" s="191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163</v>
      </c>
      <c r="AU352" s="17" t="s">
        <v>83</v>
      </c>
    </row>
    <row r="353" spans="1:65" s="2" customFormat="1" ht="16.5" customHeight="1" x14ac:dyDescent="0.2">
      <c r="A353" s="34"/>
      <c r="B353" s="35"/>
      <c r="C353" s="174" t="s">
        <v>629</v>
      </c>
      <c r="D353" s="174" t="s">
        <v>157</v>
      </c>
      <c r="E353" s="175" t="s">
        <v>630</v>
      </c>
      <c r="F353" s="176" t="s">
        <v>631</v>
      </c>
      <c r="G353" s="177" t="s">
        <v>307</v>
      </c>
      <c r="H353" s="178">
        <v>14</v>
      </c>
      <c r="I353" s="179"/>
      <c r="J353" s="180">
        <f>ROUND(I353*H353,2)</f>
        <v>0</v>
      </c>
      <c r="K353" s="176" t="s">
        <v>160</v>
      </c>
      <c r="L353" s="39"/>
      <c r="M353" s="181" t="s">
        <v>19</v>
      </c>
      <c r="N353" s="182" t="s">
        <v>44</v>
      </c>
      <c r="O353" s="64"/>
      <c r="P353" s="183">
        <f>O353*H353</f>
        <v>0</v>
      </c>
      <c r="Q353" s="183">
        <v>1.975E-2</v>
      </c>
      <c r="R353" s="183">
        <f>Q353*H353</f>
        <v>0.27650000000000002</v>
      </c>
      <c r="S353" s="183">
        <v>0</v>
      </c>
      <c r="T353" s="184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5" t="s">
        <v>251</v>
      </c>
      <c r="AT353" s="185" t="s">
        <v>157</v>
      </c>
      <c r="AU353" s="185" t="s">
        <v>83</v>
      </c>
      <c r="AY353" s="17" t="s">
        <v>155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7" t="s">
        <v>81</v>
      </c>
      <c r="BK353" s="186">
        <f>ROUND(I353*H353,2)</f>
        <v>0</v>
      </c>
      <c r="BL353" s="17" t="s">
        <v>251</v>
      </c>
      <c r="BM353" s="185" t="s">
        <v>632</v>
      </c>
    </row>
    <row r="354" spans="1:65" s="2" customFormat="1" ht="10.199999999999999" x14ac:dyDescent="0.2">
      <c r="A354" s="34"/>
      <c r="B354" s="35"/>
      <c r="C354" s="36"/>
      <c r="D354" s="187" t="s">
        <v>163</v>
      </c>
      <c r="E354" s="36"/>
      <c r="F354" s="188" t="s">
        <v>633</v>
      </c>
      <c r="G354" s="36"/>
      <c r="H354" s="36"/>
      <c r="I354" s="189"/>
      <c r="J354" s="36"/>
      <c r="K354" s="36"/>
      <c r="L354" s="39"/>
      <c r="M354" s="190"/>
      <c r="N354" s="191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163</v>
      </c>
      <c r="AU354" s="17" t="s">
        <v>83</v>
      </c>
    </row>
    <row r="355" spans="1:65" s="13" customFormat="1" ht="10.199999999999999" x14ac:dyDescent="0.2">
      <c r="B355" s="192"/>
      <c r="C355" s="193"/>
      <c r="D355" s="194" t="s">
        <v>165</v>
      </c>
      <c r="E355" s="195" t="s">
        <v>19</v>
      </c>
      <c r="F355" s="196" t="s">
        <v>634</v>
      </c>
      <c r="G355" s="193"/>
      <c r="H355" s="197">
        <v>14</v>
      </c>
      <c r="I355" s="198"/>
      <c r="J355" s="193"/>
      <c r="K355" s="193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165</v>
      </c>
      <c r="AU355" s="203" t="s">
        <v>83</v>
      </c>
      <c r="AV355" s="13" t="s">
        <v>83</v>
      </c>
      <c r="AW355" s="13" t="s">
        <v>35</v>
      </c>
      <c r="AX355" s="13" t="s">
        <v>81</v>
      </c>
      <c r="AY355" s="203" t="s">
        <v>155</v>
      </c>
    </row>
    <row r="356" spans="1:65" s="2" customFormat="1" ht="16.5" customHeight="1" x14ac:dyDescent="0.2">
      <c r="A356" s="34"/>
      <c r="B356" s="35"/>
      <c r="C356" s="174" t="s">
        <v>635</v>
      </c>
      <c r="D356" s="174" t="s">
        <v>157</v>
      </c>
      <c r="E356" s="175" t="s">
        <v>636</v>
      </c>
      <c r="F356" s="176" t="s">
        <v>637</v>
      </c>
      <c r="G356" s="177" t="s">
        <v>307</v>
      </c>
      <c r="H356" s="178">
        <v>7</v>
      </c>
      <c r="I356" s="179"/>
      <c r="J356" s="180">
        <f>ROUND(I356*H356,2)</f>
        <v>0</v>
      </c>
      <c r="K356" s="176" t="s">
        <v>160</v>
      </c>
      <c r="L356" s="39"/>
      <c r="M356" s="181" t="s">
        <v>19</v>
      </c>
      <c r="N356" s="182" t="s">
        <v>44</v>
      </c>
      <c r="O356" s="64"/>
      <c r="P356" s="183">
        <f>O356*H356</f>
        <v>0</v>
      </c>
      <c r="Q356" s="183">
        <v>2.0100000000000001E-3</v>
      </c>
      <c r="R356" s="183">
        <f>Q356*H356</f>
        <v>1.4070000000000001E-2</v>
      </c>
      <c r="S356" s="183">
        <v>0</v>
      </c>
      <c r="T356" s="18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5" t="s">
        <v>251</v>
      </c>
      <c r="AT356" s="185" t="s">
        <v>157</v>
      </c>
      <c r="AU356" s="185" t="s">
        <v>83</v>
      </c>
      <c r="AY356" s="17" t="s">
        <v>155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7" t="s">
        <v>81</v>
      </c>
      <c r="BK356" s="186">
        <f>ROUND(I356*H356,2)</f>
        <v>0</v>
      </c>
      <c r="BL356" s="17" t="s">
        <v>251</v>
      </c>
      <c r="BM356" s="185" t="s">
        <v>638</v>
      </c>
    </row>
    <row r="357" spans="1:65" s="2" customFormat="1" ht="10.199999999999999" x14ac:dyDescent="0.2">
      <c r="A357" s="34"/>
      <c r="B357" s="35"/>
      <c r="C357" s="36"/>
      <c r="D357" s="187" t="s">
        <v>163</v>
      </c>
      <c r="E357" s="36"/>
      <c r="F357" s="188" t="s">
        <v>639</v>
      </c>
      <c r="G357" s="36"/>
      <c r="H357" s="36"/>
      <c r="I357" s="189"/>
      <c r="J357" s="36"/>
      <c r="K357" s="36"/>
      <c r="L357" s="39"/>
      <c r="M357" s="190"/>
      <c r="N357" s="191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163</v>
      </c>
      <c r="AU357" s="17" t="s">
        <v>83</v>
      </c>
    </row>
    <row r="358" spans="1:65" s="2" customFormat="1" ht="16.5" customHeight="1" x14ac:dyDescent="0.2">
      <c r="A358" s="34"/>
      <c r="B358" s="35"/>
      <c r="C358" s="174" t="s">
        <v>640</v>
      </c>
      <c r="D358" s="174" t="s">
        <v>157</v>
      </c>
      <c r="E358" s="175" t="s">
        <v>641</v>
      </c>
      <c r="F358" s="176" t="s">
        <v>642</v>
      </c>
      <c r="G358" s="177" t="s">
        <v>307</v>
      </c>
      <c r="H358" s="178">
        <v>22</v>
      </c>
      <c r="I358" s="179"/>
      <c r="J358" s="180">
        <f>ROUND(I358*H358,2)</f>
        <v>0</v>
      </c>
      <c r="K358" s="176" t="s">
        <v>160</v>
      </c>
      <c r="L358" s="39"/>
      <c r="M358" s="181" t="s">
        <v>19</v>
      </c>
      <c r="N358" s="182" t="s">
        <v>44</v>
      </c>
      <c r="O358" s="64"/>
      <c r="P358" s="183">
        <f>O358*H358</f>
        <v>0</v>
      </c>
      <c r="Q358" s="183">
        <v>4.0999999999999999E-4</v>
      </c>
      <c r="R358" s="183">
        <f>Q358*H358</f>
        <v>9.0200000000000002E-3</v>
      </c>
      <c r="S358" s="183">
        <v>0</v>
      </c>
      <c r="T358" s="18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5" t="s">
        <v>251</v>
      </c>
      <c r="AT358" s="185" t="s">
        <v>157</v>
      </c>
      <c r="AU358" s="185" t="s">
        <v>83</v>
      </c>
      <c r="AY358" s="17" t="s">
        <v>155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7" t="s">
        <v>81</v>
      </c>
      <c r="BK358" s="186">
        <f>ROUND(I358*H358,2)</f>
        <v>0</v>
      </c>
      <c r="BL358" s="17" t="s">
        <v>251</v>
      </c>
      <c r="BM358" s="185" t="s">
        <v>643</v>
      </c>
    </row>
    <row r="359" spans="1:65" s="2" customFormat="1" ht="10.199999999999999" x14ac:dyDescent="0.2">
      <c r="A359" s="34"/>
      <c r="B359" s="35"/>
      <c r="C359" s="36"/>
      <c r="D359" s="187" t="s">
        <v>163</v>
      </c>
      <c r="E359" s="36"/>
      <c r="F359" s="188" t="s">
        <v>644</v>
      </c>
      <c r="G359" s="36"/>
      <c r="H359" s="36"/>
      <c r="I359" s="189"/>
      <c r="J359" s="36"/>
      <c r="K359" s="36"/>
      <c r="L359" s="39"/>
      <c r="M359" s="190"/>
      <c r="N359" s="191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163</v>
      </c>
      <c r="AU359" s="17" t="s">
        <v>83</v>
      </c>
    </row>
    <row r="360" spans="1:65" s="2" customFormat="1" ht="16.5" customHeight="1" x14ac:dyDescent="0.2">
      <c r="A360" s="34"/>
      <c r="B360" s="35"/>
      <c r="C360" s="174" t="s">
        <v>645</v>
      </c>
      <c r="D360" s="174" t="s">
        <v>157</v>
      </c>
      <c r="E360" s="175" t="s">
        <v>646</v>
      </c>
      <c r="F360" s="176" t="s">
        <v>647</v>
      </c>
      <c r="G360" s="177" t="s">
        <v>307</v>
      </c>
      <c r="H360" s="178">
        <v>24</v>
      </c>
      <c r="I360" s="179"/>
      <c r="J360" s="180">
        <f>ROUND(I360*H360,2)</f>
        <v>0</v>
      </c>
      <c r="K360" s="176" t="s">
        <v>160</v>
      </c>
      <c r="L360" s="39"/>
      <c r="M360" s="181" t="s">
        <v>19</v>
      </c>
      <c r="N360" s="182" t="s">
        <v>44</v>
      </c>
      <c r="O360" s="64"/>
      <c r="P360" s="183">
        <f>O360*H360</f>
        <v>0</v>
      </c>
      <c r="Q360" s="183">
        <v>2.2399999999999998E-3</v>
      </c>
      <c r="R360" s="183">
        <f>Q360*H360</f>
        <v>5.3759999999999995E-2</v>
      </c>
      <c r="S360" s="183">
        <v>0</v>
      </c>
      <c r="T360" s="18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5" t="s">
        <v>251</v>
      </c>
      <c r="AT360" s="185" t="s">
        <v>157</v>
      </c>
      <c r="AU360" s="185" t="s">
        <v>83</v>
      </c>
      <c r="AY360" s="17" t="s">
        <v>155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7" t="s">
        <v>81</v>
      </c>
      <c r="BK360" s="186">
        <f>ROUND(I360*H360,2)</f>
        <v>0</v>
      </c>
      <c r="BL360" s="17" t="s">
        <v>251</v>
      </c>
      <c r="BM360" s="185" t="s">
        <v>648</v>
      </c>
    </row>
    <row r="361" spans="1:65" s="2" customFormat="1" ht="10.199999999999999" x14ac:dyDescent="0.2">
      <c r="A361" s="34"/>
      <c r="B361" s="35"/>
      <c r="C361" s="36"/>
      <c r="D361" s="187" t="s">
        <v>163</v>
      </c>
      <c r="E361" s="36"/>
      <c r="F361" s="188" t="s">
        <v>649</v>
      </c>
      <c r="G361" s="36"/>
      <c r="H361" s="36"/>
      <c r="I361" s="189"/>
      <c r="J361" s="36"/>
      <c r="K361" s="36"/>
      <c r="L361" s="39"/>
      <c r="M361" s="190"/>
      <c r="N361" s="191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163</v>
      </c>
      <c r="AU361" s="17" t="s">
        <v>83</v>
      </c>
    </row>
    <row r="362" spans="1:65" s="2" customFormat="1" ht="16.5" customHeight="1" x14ac:dyDescent="0.2">
      <c r="A362" s="34"/>
      <c r="B362" s="35"/>
      <c r="C362" s="174" t="s">
        <v>650</v>
      </c>
      <c r="D362" s="174" t="s">
        <v>157</v>
      </c>
      <c r="E362" s="175" t="s">
        <v>651</v>
      </c>
      <c r="F362" s="176" t="s">
        <v>652</v>
      </c>
      <c r="G362" s="177" t="s">
        <v>307</v>
      </c>
      <c r="H362" s="178">
        <v>30.1</v>
      </c>
      <c r="I362" s="179"/>
      <c r="J362" s="180">
        <f>ROUND(I362*H362,2)</f>
        <v>0</v>
      </c>
      <c r="K362" s="176" t="s">
        <v>160</v>
      </c>
      <c r="L362" s="39"/>
      <c r="M362" s="181" t="s">
        <v>19</v>
      </c>
      <c r="N362" s="182" t="s">
        <v>44</v>
      </c>
      <c r="O362" s="64"/>
      <c r="P362" s="183">
        <f>O362*H362</f>
        <v>0</v>
      </c>
      <c r="Q362" s="183">
        <v>1.9E-3</v>
      </c>
      <c r="R362" s="183">
        <f>Q362*H362</f>
        <v>5.7190000000000005E-2</v>
      </c>
      <c r="S362" s="183">
        <v>0</v>
      </c>
      <c r="T362" s="18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5" t="s">
        <v>251</v>
      </c>
      <c r="AT362" s="185" t="s">
        <v>157</v>
      </c>
      <c r="AU362" s="185" t="s">
        <v>83</v>
      </c>
      <c r="AY362" s="17" t="s">
        <v>155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7" t="s">
        <v>81</v>
      </c>
      <c r="BK362" s="186">
        <f>ROUND(I362*H362,2)</f>
        <v>0</v>
      </c>
      <c r="BL362" s="17" t="s">
        <v>251</v>
      </c>
      <c r="BM362" s="185" t="s">
        <v>653</v>
      </c>
    </row>
    <row r="363" spans="1:65" s="2" customFormat="1" ht="10.199999999999999" x14ac:dyDescent="0.2">
      <c r="A363" s="34"/>
      <c r="B363" s="35"/>
      <c r="C363" s="36"/>
      <c r="D363" s="187" t="s">
        <v>163</v>
      </c>
      <c r="E363" s="36"/>
      <c r="F363" s="188" t="s">
        <v>654</v>
      </c>
      <c r="G363" s="36"/>
      <c r="H363" s="36"/>
      <c r="I363" s="189"/>
      <c r="J363" s="36"/>
      <c r="K363" s="36"/>
      <c r="L363" s="39"/>
      <c r="M363" s="190"/>
      <c r="N363" s="191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163</v>
      </c>
      <c r="AU363" s="17" t="s">
        <v>83</v>
      </c>
    </row>
    <row r="364" spans="1:65" s="13" customFormat="1" ht="10.199999999999999" x14ac:dyDescent="0.2">
      <c r="B364" s="192"/>
      <c r="C364" s="193"/>
      <c r="D364" s="194" t="s">
        <v>165</v>
      </c>
      <c r="E364" s="195" t="s">
        <v>19</v>
      </c>
      <c r="F364" s="196" t="s">
        <v>655</v>
      </c>
      <c r="G364" s="193"/>
      <c r="H364" s="197">
        <v>30.1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165</v>
      </c>
      <c r="AU364" s="203" t="s">
        <v>83</v>
      </c>
      <c r="AV364" s="13" t="s">
        <v>83</v>
      </c>
      <c r="AW364" s="13" t="s">
        <v>35</v>
      </c>
      <c r="AX364" s="13" t="s">
        <v>81</v>
      </c>
      <c r="AY364" s="203" t="s">
        <v>155</v>
      </c>
    </row>
    <row r="365" spans="1:65" s="2" customFormat="1" ht="16.5" customHeight="1" x14ac:dyDescent="0.2">
      <c r="A365" s="34"/>
      <c r="B365" s="35"/>
      <c r="C365" s="174" t="s">
        <v>656</v>
      </c>
      <c r="D365" s="174" t="s">
        <v>157</v>
      </c>
      <c r="E365" s="175" t="s">
        <v>657</v>
      </c>
      <c r="F365" s="176" t="s">
        <v>658</v>
      </c>
      <c r="G365" s="177" t="s">
        <v>171</v>
      </c>
      <c r="H365" s="178">
        <v>24</v>
      </c>
      <c r="I365" s="179"/>
      <c r="J365" s="180">
        <f>ROUND(I365*H365,2)</f>
        <v>0</v>
      </c>
      <c r="K365" s="176" t="s">
        <v>160</v>
      </c>
      <c r="L365" s="39"/>
      <c r="M365" s="181" t="s">
        <v>19</v>
      </c>
      <c r="N365" s="182" t="s">
        <v>44</v>
      </c>
      <c r="O365" s="64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5" t="s">
        <v>251</v>
      </c>
      <c r="AT365" s="185" t="s">
        <v>157</v>
      </c>
      <c r="AU365" s="185" t="s">
        <v>83</v>
      </c>
      <c r="AY365" s="17" t="s">
        <v>155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7" t="s">
        <v>81</v>
      </c>
      <c r="BK365" s="186">
        <f>ROUND(I365*H365,2)</f>
        <v>0</v>
      </c>
      <c r="BL365" s="17" t="s">
        <v>251</v>
      </c>
      <c r="BM365" s="185" t="s">
        <v>659</v>
      </c>
    </row>
    <row r="366" spans="1:65" s="2" customFormat="1" ht="10.199999999999999" x14ac:dyDescent="0.2">
      <c r="A366" s="34"/>
      <c r="B366" s="35"/>
      <c r="C366" s="36"/>
      <c r="D366" s="187" t="s">
        <v>163</v>
      </c>
      <c r="E366" s="36"/>
      <c r="F366" s="188" t="s">
        <v>660</v>
      </c>
      <c r="G366" s="36"/>
      <c r="H366" s="36"/>
      <c r="I366" s="189"/>
      <c r="J366" s="36"/>
      <c r="K366" s="36"/>
      <c r="L366" s="39"/>
      <c r="M366" s="190"/>
      <c r="N366" s="191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163</v>
      </c>
      <c r="AU366" s="17" t="s">
        <v>83</v>
      </c>
    </row>
    <row r="367" spans="1:65" s="2" customFormat="1" ht="16.5" customHeight="1" x14ac:dyDescent="0.2">
      <c r="A367" s="34"/>
      <c r="B367" s="35"/>
      <c r="C367" s="174" t="s">
        <v>661</v>
      </c>
      <c r="D367" s="174" t="s">
        <v>157</v>
      </c>
      <c r="E367" s="175" t="s">
        <v>662</v>
      </c>
      <c r="F367" s="176" t="s">
        <v>663</v>
      </c>
      <c r="G367" s="177" t="s">
        <v>171</v>
      </c>
      <c r="H367" s="178">
        <v>18</v>
      </c>
      <c r="I367" s="179"/>
      <c r="J367" s="180">
        <f>ROUND(I367*H367,2)</f>
        <v>0</v>
      </c>
      <c r="K367" s="176" t="s">
        <v>160</v>
      </c>
      <c r="L367" s="39"/>
      <c r="M367" s="181" t="s">
        <v>19</v>
      </c>
      <c r="N367" s="182" t="s">
        <v>44</v>
      </c>
      <c r="O367" s="64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5" t="s">
        <v>251</v>
      </c>
      <c r="AT367" s="185" t="s">
        <v>157</v>
      </c>
      <c r="AU367" s="185" t="s">
        <v>83</v>
      </c>
      <c r="AY367" s="17" t="s">
        <v>155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7" t="s">
        <v>81</v>
      </c>
      <c r="BK367" s="186">
        <f>ROUND(I367*H367,2)</f>
        <v>0</v>
      </c>
      <c r="BL367" s="17" t="s">
        <v>251</v>
      </c>
      <c r="BM367" s="185" t="s">
        <v>664</v>
      </c>
    </row>
    <row r="368" spans="1:65" s="2" customFormat="1" ht="10.199999999999999" x14ac:dyDescent="0.2">
      <c r="A368" s="34"/>
      <c r="B368" s="35"/>
      <c r="C368" s="36"/>
      <c r="D368" s="187" t="s">
        <v>163</v>
      </c>
      <c r="E368" s="36"/>
      <c r="F368" s="188" t="s">
        <v>665</v>
      </c>
      <c r="G368" s="36"/>
      <c r="H368" s="36"/>
      <c r="I368" s="189"/>
      <c r="J368" s="36"/>
      <c r="K368" s="36"/>
      <c r="L368" s="39"/>
      <c r="M368" s="190"/>
      <c r="N368" s="191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163</v>
      </c>
      <c r="AU368" s="17" t="s">
        <v>83</v>
      </c>
    </row>
    <row r="369" spans="1:65" s="2" customFormat="1" ht="16.5" customHeight="1" x14ac:dyDescent="0.2">
      <c r="A369" s="34"/>
      <c r="B369" s="35"/>
      <c r="C369" s="174" t="s">
        <v>666</v>
      </c>
      <c r="D369" s="174" t="s">
        <v>157</v>
      </c>
      <c r="E369" s="175" t="s">
        <v>667</v>
      </c>
      <c r="F369" s="176" t="s">
        <v>668</v>
      </c>
      <c r="G369" s="177" t="s">
        <v>171</v>
      </c>
      <c r="H369" s="178">
        <v>1</v>
      </c>
      <c r="I369" s="179"/>
      <c r="J369" s="180">
        <f>ROUND(I369*H369,2)</f>
        <v>0</v>
      </c>
      <c r="K369" s="176" t="s">
        <v>160</v>
      </c>
      <c r="L369" s="39"/>
      <c r="M369" s="181" t="s">
        <v>19</v>
      </c>
      <c r="N369" s="182" t="s">
        <v>44</v>
      </c>
      <c r="O369" s="64"/>
      <c r="P369" s="183">
        <f>O369*H369</f>
        <v>0</v>
      </c>
      <c r="Q369" s="183">
        <v>8.9999999999999998E-4</v>
      </c>
      <c r="R369" s="183">
        <f>Q369*H369</f>
        <v>8.9999999999999998E-4</v>
      </c>
      <c r="S369" s="183">
        <v>0</v>
      </c>
      <c r="T369" s="18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5" t="s">
        <v>251</v>
      </c>
      <c r="AT369" s="185" t="s">
        <v>157</v>
      </c>
      <c r="AU369" s="185" t="s">
        <v>83</v>
      </c>
      <c r="AY369" s="17" t="s">
        <v>155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7" t="s">
        <v>81</v>
      </c>
      <c r="BK369" s="186">
        <f>ROUND(I369*H369,2)</f>
        <v>0</v>
      </c>
      <c r="BL369" s="17" t="s">
        <v>251</v>
      </c>
      <c r="BM369" s="185" t="s">
        <v>669</v>
      </c>
    </row>
    <row r="370" spans="1:65" s="2" customFormat="1" ht="10.199999999999999" x14ac:dyDescent="0.2">
      <c r="A370" s="34"/>
      <c r="B370" s="35"/>
      <c r="C370" s="36"/>
      <c r="D370" s="187" t="s">
        <v>163</v>
      </c>
      <c r="E370" s="36"/>
      <c r="F370" s="188" t="s">
        <v>670</v>
      </c>
      <c r="G370" s="36"/>
      <c r="H370" s="36"/>
      <c r="I370" s="189"/>
      <c r="J370" s="36"/>
      <c r="K370" s="36"/>
      <c r="L370" s="39"/>
      <c r="M370" s="190"/>
      <c r="N370" s="191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163</v>
      </c>
      <c r="AU370" s="17" t="s">
        <v>83</v>
      </c>
    </row>
    <row r="371" spans="1:65" s="2" customFormat="1" ht="16.5" customHeight="1" x14ac:dyDescent="0.2">
      <c r="A371" s="34"/>
      <c r="B371" s="35"/>
      <c r="C371" s="174" t="s">
        <v>671</v>
      </c>
      <c r="D371" s="174" t="s">
        <v>157</v>
      </c>
      <c r="E371" s="175" t="s">
        <v>672</v>
      </c>
      <c r="F371" s="176" t="s">
        <v>673</v>
      </c>
      <c r="G371" s="177" t="s">
        <v>171</v>
      </c>
      <c r="H371" s="178">
        <v>7</v>
      </c>
      <c r="I371" s="179"/>
      <c r="J371" s="180">
        <f>ROUND(I371*H371,2)</f>
        <v>0</v>
      </c>
      <c r="K371" s="176" t="s">
        <v>160</v>
      </c>
      <c r="L371" s="39"/>
      <c r="M371" s="181" t="s">
        <v>19</v>
      </c>
      <c r="N371" s="182" t="s">
        <v>44</v>
      </c>
      <c r="O371" s="64"/>
      <c r="P371" s="183">
        <f>O371*H371</f>
        <v>0</v>
      </c>
      <c r="Q371" s="183">
        <v>2.9E-4</v>
      </c>
      <c r="R371" s="183">
        <f>Q371*H371</f>
        <v>2.0300000000000001E-3</v>
      </c>
      <c r="S371" s="183">
        <v>0</v>
      </c>
      <c r="T371" s="184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5" t="s">
        <v>251</v>
      </c>
      <c r="AT371" s="185" t="s">
        <v>157</v>
      </c>
      <c r="AU371" s="185" t="s">
        <v>83</v>
      </c>
      <c r="AY371" s="17" t="s">
        <v>155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7" t="s">
        <v>81</v>
      </c>
      <c r="BK371" s="186">
        <f>ROUND(I371*H371,2)</f>
        <v>0</v>
      </c>
      <c r="BL371" s="17" t="s">
        <v>251</v>
      </c>
      <c r="BM371" s="185" t="s">
        <v>674</v>
      </c>
    </row>
    <row r="372" spans="1:65" s="2" customFormat="1" ht="10.199999999999999" x14ac:dyDescent="0.2">
      <c r="A372" s="34"/>
      <c r="B372" s="35"/>
      <c r="C372" s="36"/>
      <c r="D372" s="187" t="s">
        <v>163</v>
      </c>
      <c r="E372" s="36"/>
      <c r="F372" s="188" t="s">
        <v>675</v>
      </c>
      <c r="G372" s="36"/>
      <c r="H372" s="36"/>
      <c r="I372" s="189"/>
      <c r="J372" s="36"/>
      <c r="K372" s="36"/>
      <c r="L372" s="39"/>
      <c r="M372" s="190"/>
      <c r="N372" s="191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163</v>
      </c>
      <c r="AU372" s="17" t="s">
        <v>83</v>
      </c>
    </row>
    <row r="373" spans="1:65" s="2" customFormat="1" ht="16.5" customHeight="1" x14ac:dyDescent="0.2">
      <c r="A373" s="34"/>
      <c r="B373" s="35"/>
      <c r="C373" s="174" t="s">
        <v>676</v>
      </c>
      <c r="D373" s="174" t="s">
        <v>157</v>
      </c>
      <c r="E373" s="175" t="s">
        <v>677</v>
      </c>
      <c r="F373" s="176" t="s">
        <v>678</v>
      </c>
      <c r="G373" s="177" t="s">
        <v>171</v>
      </c>
      <c r="H373" s="178">
        <v>9</v>
      </c>
      <c r="I373" s="179"/>
      <c r="J373" s="180">
        <f>ROUND(I373*H373,2)</f>
        <v>0</v>
      </c>
      <c r="K373" s="176" t="s">
        <v>160</v>
      </c>
      <c r="L373" s="39"/>
      <c r="M373" s="181" t="s">
        <v>19</v>
      </c>
      <c r="N373" s="182" t="s">
        <v>44</v>
      </c>
      <c r="O373" s="64"/>
      <c r="P373" s="183">
        <f>O373*H373</f>
        <v>0</v>
      </c>
      <c r="Q373" s="183">
        <v>0</v>
      </c>
      <c r="R373" s="183">
        <f>Q373*H373</f>
        <v>0</v>
      </c>
      <c r="S373" s="183">
        <v>0</v>
      </c>
      <c r="T373" s="18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5" t="s">
        <v>251</v>
      </c>
      <c r="AT373" s="185" t="s">
        <v>157</v>
      </c>
      <c r="AU373" s="185" t="s">
        <v>83</v>
      </c>
      <c r="AY373" s="17" t="s">
        <v>155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17" t="s">
        <v>81</v>
      </c>
      <c r="BK373" s="186">
        <f>ROUND(I373*H373,2)</f>
        <v>0</v>
      </c>
      <c r="BL373" s="17" t="s">
        <v>251</v>
      </c>
      <c r="BM373" s="185" t="s">
        <v>679</v>
      </c>
    </row>
    <row r="374" spans="1:65" s="2" customFormat="1" ht="10.199999999999999" x14ac:dyDescent="0.2">
      <c r="A374" s="34"/>
      <c r="B374" s="35"/>
      <c r="C374" s="36"/>
      <c r="D374" s="187" t="s">
        <v>163</v>
      </c>
      <c r="E374" s="36"/>
      <c r="F374" s="188" t="s">
        <v>680</v>
      </c>
      <c r="G374" s="36"/>
      <c r="H374" s="36"/>
      <c r="I374" s="189"/>
      <c r="J374" s="36"/>
      <c r="K374" s="36"/>
      <c r="L374" s="39"/>
      <c r="M374" s="190"/>
      <c r="N374" s="191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163</v>
      </c>
      <c r="AU374" s="17" t="s">
        <v>83</v>
      </c>
    </row>
    <row r="375" spans="1:65" s="2" customFormat="1" ht="16.5" customHeight="1" x14ac:dyDescent="0.2">
      <c r="A375" s="34"/>
      <c r="B375" s="35"/>
      <c r="C375" s="174" t="s">
        <v>681</v>
      </c>
      <c r="D375" s="174" t="s">
        <v>157</v>
      </c>
      <c r="E375" s="175" t="s">
        <v>682</v>
      </c>
      <c r="F375" s="176" t="s">
        <v>683</v>
      </c>
      <c r="G375" s="177" t="s">
        <v>307</v>
      </c>
      <c r="H375" s="178">
        <v>30</v>
      </c>
      <c r="I375" s="179"/>
      <c r="J375" s="180">
        <f>ROUND(I375*H375,2)</f>
        <v>0</v>
      </c>
      <c r="K375" s="176" t="s">
        <v>160</v>
      </c>
      <c r="L375" s="39"/>
      <c r="M375" s="181" t="s">
        <v>19</v>
      </c>
      <c r="N375" s="182" t="s">
        <v>44</v>
      </c>
      <c r="O375" s="64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5" t="s">
        <v>161</v>
      </c>
      <c r="AT375" s="185" t="s">
        <v>157</v>
      </c>
      <c r="AU375" s="185" t="s">
        <v>83</v>
      </c>
      <c r="AY375" s="17" t="s">
        <v>155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7" t="s">
        <v>81</v>
      </c>
      <c r="BK375" s="186">
        <f>ROUND(I375*H375,2)</f>
        <v>0</v>
      </c>
      <c r="BL375" s="17" t="s">
        <v>161</v>
      </c>
      <c r="BM375" s="185" t="s">
        <v>684</v>
      </c>
    </row>
    <row r="376" spans="1:65" s="2" customFormat="1" ht="10.199999999999999" x14ac:dyDescent="0.2">
      <c r="A376" s="34"/>
      <c r="B376" s="35"/>
      <c r="C376" s="36"/>
      <c r="D376" s="187" t="s">
        <v>163</v>
      </c>
      <c r="E376" s="36"/>
      <c r="F376" s="188" t="s">
        <v>685</v>
      </c>
      <c r="G376" s="36"/>
      <c r="H376" s="36"/>
      <c r="I376" s="189"/>
      <c r="J376" s="36"/>
      <c r="K376" s="36"/>
      <c r="L376" s="39"/>
      <c r="M376" s="190"/>
      <c r="N376" s="191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163</v>
      </c>
      <c r="AU376" s="17" t="s">
        <v>83</v>
      </c>
    </row>
    <row r="377" spans="1:65" s="2" customFormat="1" ht="16.5" customHeight="1" x14ac:dyDescent="0.2">
      <c r="A377" s="34"/>
      <c r="B377" s="35"/>
      <c r="C377" s="174" t="s">
        <v>686</v>
      </c>
      <c r="D377" s="174" t="s">
        <v>157</v>
      </c>
      <c r="E377" s="175" t="s">
        <v>687</v>
      </c>
      <c r="F377" s="176" t="s">
        <v>688</v>
      </c>
      <c r="G377" s="177" t="s">
        <v>307</v>
      </c>
      <c r="H377" s="178">
        <v>70</v>
      </c>
      <c r="I377" s="179"/>
      <c r="J377" s="180">
        <f>ROUND(I377*H377,2)</f>
        <v>0</v>
      </c>
      <c r="K377" s="176" t="s">
        <v>160</v>
      </c>
      <c r="L377" s="39"/>
      <c r="M377" s="181" t="s">
        <v>19</v>
      </c>
      <c r="N377" s="182" t="s">
        <v>44</v>
      </c>
      <c r="O377" s="64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5" t="s">
        <v>161</v>
      </c>
      <c r="AT377" s="185" t="s">
        <v>157</v>
      </c>
      <c r="AU377" s="185" t="s">
        <v>83</v>
      </c>
      <c r="AY377" s="17" t="s">
        <v>155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7" t="s">
        <v>81</v>
      </c>
      <c r="BK377" s="186">
        <f>ROUND(I377*H377,2)</f>
        <v>0</v>
      </c>
      <c r="BL377" s="17" t="s">
        <v>161</v>
      </c>
      <c r="BM377" s="185" t="s">
        <v>689</v>
      </c>
    </row>
    <row r="378" spans="1:65" s="2" customFormat="1" ht="10.199999999999999" x14ac:dyDescent="0.2">
      <c r="A378" s="34"/>
      <c r="B378" s="35"/>
      <c r="C378" s="36"/>
      <c r="D378" s="187" t="s">
        <v>163</v>
      </c>
      <c r="E378" s="36"/>
      <c r="F378" s="188" t="s">
        <v>690</v>
      </c>
      <c r="G378" s="36"/>
      <c r="H378" s="36"/>
      <c r="I378" s="189"/>
      <c r="J378" s="36"/>
      <c r="K378" s="36"/>
      <c r="L378" s="39"/>
      <c r="M378" s="190"/>
      <c r="N378" s="191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163</v>
      </c>
      <c r="AU378" s="17" t="s">
        <v>83</v>
      </c>
    </row>
    <row r="379" spans="1:65" s="2" customFormat="1" ht="16.5" customHeight="1" x14ac:dyDescent="0.2">
      <c r="A379" s="34"/>
      <c r="B379" s="35"/>
      <c r="C379" s="174" t="s">
        <v>691</v>
      </c>
      <c r="D379" s="174" t="s">
        <v>157</v>
      </c>
      <c r="E379" s="175" t="s">
        <v>692</v>
      </c>
      <c r="F379" s="176" t="s">
        <v>693</v>
      </c>
      <c r="G379" s="177" t="s">
        <v>171</v>
      </c>
      <c r="H379" s="178">
        <v>3</v>
      </c>
      <c r="I379" s="179"/>
      <c r="J379" s="180">
        <f>ROUND(I379*H379,2)</f>
        <v>0</v>
      </c>
      <c r="K379" s="176" t="s">
        <v>160</v>
      </c>
      <c r="L379" s="39"/>
      <c r="M379" s="181" t="s">
        <v>19</v>
      </c>
      <c r="N379" s="182" t="s">
        <v>44</v>
      </c>
      <c r="O379" s="64"/>
      <c r="P379" s="183">
        <f>O379*H379</f>
        <v>0</v>
      </c>
      <c r="Q379" s="183">
        <v>0</v>
      </c>
      <c r="R379" s="183">
        <f>Q379*H379</f>
        <v>0</v>
      </c>
      <c r="S379" s="183">
        <v>0</v>
      </c>
      <c r="T379" s="18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5" t="s">
        <v>251</v>
      </c>
      <c r="AT379" s="185" t="s">
        <v>157</v>
      </c>
      <c r="AU379" s="185" t="s">
        <v>83</v>
      </c>
      <c r="AY379" s="17" t="s">
        <v>155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7" t="s">
        <v>81</v>
      </c>
      <c r="BK379" s="186">
        <f>ROUND(I379*H379,2)</f>
        <v>0</v>
      </c>
      <c r="BL379" s="17" t="s">
        <v>251</v>
      </c>
      <c r="BM379" s="185" t="s">
        <v>694</v>
      </c>
    </row>
    <row r="380" spans="1:65" s="2" customFormat="1" ht="10.199999999999999" x14ac:dyDescent="0.2">
      <c r="A380" s="34"/>
      <c r="B380" s="35"/>
      <c r="C380" s="36"/>
      <c r="D380" s="187" t="s">
        <v>163</v>
      </c>
      <c r="E380" s="36"/>
      <c r="F380" s="188" t="s">
        <v>695</v>
      </c>
      <c r="G380" s="36"/>
      <c r="H380" s="36"/>
      <c r="I380" s="189"/>
      <c r="J380" s="36"/>
      <c r="K380" s="36"/>
      <c r="L380" s="39"/>
      <c r="M380" s="190"/>
      <c r="N380" s="191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163</v>
      </c>
      <c r="AU380" s="17" t="s">
        <v>83</v>
      </c>
    </row>
    <row r="381" spans="1:65" s="2" customFormat="1" ht="24.15" customHeight="1" x14ac:dyDescent="0.2">
      <c r="A381" s="34"/>
      <c r="B381" s="35"/>
      <c r="C381" s="174" t="s">
        <v>696</v>
      </c>
      <c r="D381" s="174" t="s">
        <v>157</v>
      </c>
      <c r="E381" s="175" t="s">
        <v>697</v>
      </c>
      <c r="F381" s="176" t="s">
        <v>698</v>
      </c>
      <c r="G381" s="177" t="s">
        <v>203</v>
      </c>
      <c r="H381" s="178">
        <v>0.434</v>
      </c>
      <c r="I381" s="179"/>
      <c r="J381" s="180">
        <f>ROUND(I381*H381,2)</f>
        <v>0</v>
      </c>
      <c r="K381" s="176" t="s">
        <v>160</v>
      </c>
      <c r="L381" s="39"/>
      <c r="M381" s="181" t="s">
        <v>19</v>
      </c>
      <c r="N381" s="182" t="s">
        <v>44</v>
      </c>
      <c r="O381" s="64"/>
      <c r="P381" s="183">
        <f>O381*H381</f>
        <v>0</v>
      </c>
      <c r="Q381" s="183">
        <v>0</v>
      </c>
      <c r="R381" s="183">
        <f>Q381*H381</f>
        <v>0</v>
      </c>
      <c r="S381" s="183">
        <v>0</v>
      </c>
      <c r="T381" s="18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5" t="s">
        <v>251</v>
      </c>
      <c r="AT381" s="185" t="s">
        <v>157</v>
      </c>
      <c r="AU381" s="185" t="s">
        <v>83</v>
      </c>
      <c r="AY381" s="17" t="s">
        <v>155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7" t="s">
        <v>81</v>
      </c>
      <c r="BK381" s="186">
        <f>ROUND(I381*H381,2)</f>
        <v>0</v>
      </c>
      <c r="BL381" s="17" t="s">
        <v>251</v>
      </c>
      <c r="BM381" s="185" t="s">
        <v>699</v>
      </c>
    </row>
    <row r="382" spans="1:65" s="2" customFormat="1" ht="10.199999999999999" x14ac:dyDescent="0.2">
      <c r="A382" s="34"/>
      <c r="B382" s="35"/>
      <c r="C382" s="36"/>
      <c r="D382" s="187" t="s">
        <v>163</v>
      </c>
      <c r="E382" s="36"/>
      <c r="F382" s="188" t="s">
        <v>700</v>
      </c>
      <c r="G382" s="36"/>
      <c r="H382" s="36"/>
      <c r="I382" s="189"/>
      <c r="J382" s="36"/>
      <c r="K382" s="36"/>
      <c r="L382" s="39"/>
      <c r="M382" s="190"/>
      <c r="N382" s="191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163</v>
      </c>
      <c r="AU382" s="17" t="s">
        <v>83</v>
      </c>
    </row>
    <row r="383" spans="1:65" s="2" customFormat="1" ht="24.15" customHeight="1" x14ac:dyDescent="0.2">
      <c r="A383" s="34"/>
      <c r="B383" s="35"/>
      <c r="C383" s="174" t="s">
        <v>701</v>
      </c>
      <c r="D383" s="174" t="s">
        <v>157</v>
      </c>
      <c r="E383" s="175" t="s">
        <v>702</v>
      </c>
      <c r="F383" s="176" t="s">
        <v>703</v>
      </c>
      <c r="G383" s="177" t="s">
        <v>203</v>
      </c>
      <c r="H383" s="178">
        <v>0.434</v>
      </c>
      <c r="I383" s="179"/>
      <c r="J383" s="180">
        <f>ROUND(I383*H383,2)</f>
        <v>0</v>
      </c>
      <c r="K383" s="176" t="s">
        <v>160</v>
      </c>
      <c r="L383" s="39"/>
      <c r="M383" s="181" t="s">
        <v>19</v>
      </c>
      <c r="N383" s="182" t="s">
        <v>44</v>
      </c>
      <c r="O383" s="64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5" t="s">
        <v>251</v>
      </c>
      <c r="AT383" s="185" t="s">
        <v>157</v>
      </c>
      <c r="AU383" s="185" t="s">
        <v>83</v>
      </c>
      <c r="AY383" s="17" t="s">
        <v>155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7" t="s">
        <v>81</v>
      </c>
      <c r="BK383" s="186">
        <f>ROUND(I383*H383,2)</f>
        <v>0</v>
      </c>
      <c r="BL383" s="17" t="s">
        <v>251</v>
      </c>
      <c r="BM383" s="185" t="s">
        <v>704</v>
      </c>
    </row>
    <row r="384" spans="1:65" s="2" customFormat="1" ht="10.199999999999999" x14ac:dyDescent="0.2">
      <c r="A384" s="34"/>
      <c r="B384" s="35"/>
      <c r="C384" s="36"/>
      <c r="D384" s="187" t="s">
        <v>163</v>
      </c>
      <c r="E384" s="36"/>
      <c r="F384" s="188" t="s">
        <v>705</v>
      </c>
      <c r="G384" s="36"/>
      <c r="H384" s="36"/>
      <c r="I384" s="189"/>
      <c r="J384" s="36"/>
      <c r="K384" s="36"/>
      <c r="L384" s="39"/>
      <c r="M384" s="190"/>
      <c r="N384" s="191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163</v>
      </c>
      <c r="AU384" s="17" t="s">
        <v>83</v>
      </c>
    </row>
    <row r="385" spans="1:65" s="12" customFormat="1" ht="22.8" customHeight="1" x14ac:dyDescent="0.25">
      <c r="B385" s="158"/>
      <c r="C385" s="159"/>
      <c r="D385" s="160" t="s">
        <v>72</v>
      </c>
      <c r="E385" s="172" t="s">
        <v>706</v>
      </c>
      <c r="F385" s="172" t="s">
        <v>707</v>
      </c>
      <c r="G385" s="159"/>
      <c r="H385" s="159"/>
      <c r="I385" s="162"/>
      <c r="J385" s="173">
        <f>BK385</f>
        <v>0</v>
      </c>
      <c r="K385" s="159"/>
      <c r="L385" s="164"/>
      <c r="M385" s="165"/>
      <c r="N385" s="166"/>
      <c r="O385" s="166"/>
      <c r="P385" s="167">
        <f>SUM(P386:P409)</f>
        <v>0</v>
      </c>
      <c r="Q385" s="166"/>
      <c r="R385" s="167">
        <f>SUM(R386:R409)</f>
        <v>0.11053</v>
      </c>
      <c r="S385" s="166"/>
      <c r="T385" s="168">
        <f>SUM(T386:T409)</f>
        <v>0</v>
      </c>
      <c r="AR385" s="169" t="s">
        <v>83</v>
      </c>
      <c r="AT385" s="170" t="s">
        <v>72</v>
      </c>
      <c r="AU385" s="170" t="s">
        <v>81</v>
      </c>
      <c r="AY385" s="169" t="s">
        <v>155</v>
      </c>
      <c r="BK385" s="171">
        <f>SUM(BK386:BK409)</f>
        <v>0</v>
      </c>
    </row>
    <row r="386" spans="1:65" s="2" customFormat="1" ht="16.5" customHeight="1" x14ac:dyDescent="0.2">
      <c r="A386" s="34"/>
      <c r="B386" s="35"/>
      <c r="C386" s="174" t="s">
        <v>708</v>
      </c>
      <c r="D386" s="174" t="s">
        <v>157</v>
      </c>
      <c r="E386" s="175" t="s">
        <v>709</v>
      </c>
      <c r="F386" s="176" t="s">
        <v>710</v>
      </c>
      <c r="G386" s="177" t="s">
        <v>171</v>
      </c>
      <c r="H386" s="178">
        <v>12</v>
      </c>
      <c r="I386" s="179"/>
      <c r="J386" s="180">
        <f>ROUND(I386*H386,2)</f>
        <v>0</v>
      </c>
      <c r="K386" s="176" t="s">
        <v>160</v>
      </c>
      <c r="L386" s="39"/>
      <c r="M386" s="181" t="s">
        <v>19</v>
      </c>
      <c r="N386" s="182" t="s">
        <v>44</v>
      </c>
      <c r="O386" s="64"/>
      <c r="P386" s="183">
        <f>O386*H386</f>
        <v>0</v>
      </c>
      <c r="Q386" s="183">
        <v>5.0000000000000002E-5</v>
      </c>
      <c r="R386" s="183">
        <f>Q386*H386</f>
        <v>6.0000000000000006E-4</v>
      </c>
      <c r="S386" s="183">
        <v>0</v>
      </c>
      <c r="T386" s="184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5" t="s">
        <v>251</v>
      </c>
      <c r="AT386" s="185" t="s">
        <v>157</v>
      </c>
      <c r="AU386" s="185" t="s">
        <v>83</v>
      </c>
      <c r="AY386" s="17" t="s">
        <v>155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7" t="s">
        <v>81</v>
      </c>
      <c r="BK386" s="186">
        <f>ROUND(I386*H386,2)</f>
        <v>0</v>
      </c>
      <c r="BL386" s="17" t="s">
        <v>251</v>
      </c>
      <c r="BM386" s="185" t="s">
        <v>711</v>
      </c>
    </row>
    <row r="387" spans="1:65" s="2" customFormat="1" ht="10.199999999999999" x14ac:dyDescent="0.2">
      <c r="A387" s="34"/>
      <c r="B387" s="35"/>
      <c r="C387" s="36"/>
      <c r="D387" s="187" t="s">
        <v>163</v>
      </c>
      <c r="E387" s="36"/>
      <c r="F387" s="188" t="s">
        <v>712</v>
      </c>
      <c r="G387" s="36"/>
      <c r="H387" s="36"/>
      <c r="I387" s="189"/>
      <c r="J387" s="36"/>
      <c r="K387" s="36"/>
      <c r="L387" s="39"/>
      <c r="M387" s="190"/>
      <c r="N387" s="191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163</v>
      </c>
      <c r="AU387" s="17" t="s">
        <v>83</v>
      </c>
    </row>
    <row r="388" spans="1:65" s="2" customFormat="1" ht="16.5" customHeight="1" x14ac:dyDescent="0.2">
      <c r="A388" s="34"/>
      <c r="B388" s="35"/>
      <c r="C388" s="174" t="s">
        <v>713</v>
      </c>
      <c r="D388" s="174" t="s">
        <v>157</v>
      </c>
      <c r="E388" s="175" t="s">
        <v>714</v>
      </c>
      <c r="F388" s="176" t="s">
        <v>715</v>
      </c>
      <c r="G388" s="177" t="s">
        <v>171</v>
      </c>
      <c r="H388" s="178">
        <v>7</v>
      </c>
      <c r="I388" s="179"/>
      <c r="J388" s="180">
        <f>ROUND(I388*H388,2)</f>
        <v>0</v>
      </c>
      <c r="K388" s="176" t="s">
        <v>160</v>
      </c>
      <c r="L388" s="39"/>
      <c r="M388" s="181" t="s">
        <v>19</v>
      </c>
      <c r="N388" s="182" t="s">
        <v>44</v>
      </c>
      <c r="O388" s="64"/>
      <c r="P388" s="183">
        <f>O388*H388</f>
        <v>0</v>
      </c>
      <c r="Q388" s="183">
        <v>5.0000000000000002E-5</v>
      </c>
      <c r="R388" s="183">
        <f>Q388*H388</f>
        <v>3.5E-4</v>
      </c>
      <c r="S388" s="183">
        <v>0</v>
      </c>
      <c r="T388" s="184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5" t="s">
        <v>251</v>
      </c>
      <c r="AT388" s="185" t="s">
        <v>157</v>
      </c>
      <c r="AU388" s="185" t="s">
        <v>83</v>
      </c>
      <c r="AY388" s="17" t="s">
        <v>155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7" t="s">
        <v>81</v>
      </c>
      <c r="BK388" s="186">
        <f>ROUND(I388*H388,2)</f>
        <v>0</v>
      </c>
      <c r="BL388" s="17" t="s">
        <v>251</v>
      </c>
      <c r="BM388" s="185" t="s">
        <v>716</v>
      </c>
    </row>
    <row r="389" spans="1:65" s="2" customFormat="1" ht="10.199999999999999" x14ac:dyDescent="0.2">
      <c r="A389" s="34"/>
      <c r="B389" s="35"/>
      <c r="C389" s="36"/>
      <c r="D389" s="187" t="s">
        <v>163</v>
      </c>
      <c r="E389" s="36"/>
      <c r="F389" s="188" t="s">
        <v>717</v>
      </c>
      <c r="G389" s="36"/>
      <c r="H389" s="36"/>
      <c r="I389" s="189"/>
      <c r="J389" s="36"/>
      <c r="K389" s="36"/>
      <c r="L389" s="39"/>
      <c r="M389" s="190"/>
      <c r="N389" s="191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163</v>
      </c>
      <c r="AU389" s="17" t="s">
        <v>83</v>
      </c>
    </row>
    <row r="390" spans="1:65" s="2" customFormat="1" ht="21.75" customHeight="1" x14ac:dyDescent="0.2">
      <c r="A390" s="34"/>
      <c r="B390" s="35"/>
      <c r="C390" s="174" t="s">
        <v>718</v>
      </c>
      <c r="D390" s="174" t="s">
        <v>157</v>
      </c>
      <c r="E390" s="175" t="s">
        <v>719</v>
      </c>
      <c r="F390" s="176" t="s">
        <v>720</v>
      </c>
      <c r="G390" s="177" t="s">
        <v>307</v>
      </c>
      <c r="H390" s="178">
        <v>44</v>
      </c>
      <c r="I390" s="179"/>
      <c r="J390" s="180">
        <f>ROUND(I390*H390,2)</f>
        <v>0</v>
      </c>
      <c r="K390" s="176" t="s">
        <v>160</v>
      </c>
      <c r="L390" s="39"/>
      <c r="M390" s="181" t="s">
        <v>19</v>
      </c>
      <c r="N390" s="182" t="s">
        <v>44</v>
      </c>
      <c r="O390" s="64"/>
      <c r="P390" s="183">
        <f>O390*H390</f>
        <v>0</v>
      </c>
      <c r="Q390" s="183">
        <v>9.7999999999999997E-4</v>
      </c>
      <c r="R390" s="183">
        <f>Q390*H390</f>
        <v>4.3119999999999999E-2</v>
      </c>
      <c r="S390" s="183">
        <v>0</v>
      </c>
      <c r="T390" s="18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5" t="s">
        <v>251</v>
      </c>
      <c r="AT390" s="185" t="s">
        <v>157</v>
      </c>
      <c r="AU390" s="185" t="s">
        <v>83</v>
      </c>
      <c r="AY390" s="17" t="s">
        <v>155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7" t="s">
        <v>81</v>
      </c>
      <c r="BK390" s="186">
        <f>ROUND(I390*H390,2)</f>
        <v>0</v>
      </c>
      <c r="BL390" s="17" t="s">
        <v>251</v>
      </c>
      <c r="BM390" s="185" t="s">
        <v>721</v>
      </c>
    </row>
    <row r="391" spans="1:65" s="2" customFormat="1" ht="10.199999999999999" x14ac:dyDescent="0.2">
      <c r="A391" s="34"/>
      <c r="B391" s="35"/>
      <c r="C391" s="36"/>
      <c r="D391" s="187" t="s">
        <v>163</v>
      </c>
      <c r="E391" s="36"/>
      <c r="F391" s="188" t="s">
        <v>722</v>
      </c>
      <c r="G391" s="36"/>
      <c r="H391" s="36"/>
      <c r="I391" s="189"/>
      <c r="J391" s="36"/>
      <c r="K391" s="36"/>
      <c r="L391" s="39"/>
      <c r="M391" s="190"/>
      <c r="N391" s="191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163</v>
      </c>
      <c r="AU391" s="17" t="s">
        <v>83</v>
      </c>
    </row>
    <row r="392" spans="1:65" s="2" customFormat="1" ht="21.75" customHeight="1" x14ac:dyDescent="0.2">
      <c r="A392" s="34"/>
      <c r="B392" s="35"/>
      <c r="C392" s="174" t="s">
        <v>723</v>
      </c>
      <c r="D392" s="174" t="s">
        <v>157</v>
      </c>
      <c r="E392" s="175" t="s">
        <v>724</v>
      </c>
      <c r="F392" s="176" t="s">
        <v>725</v>
      </c>
      <c r="G392" s="177" t="s">
        <v>307</v>
      </c>
      <c r="H392" s="178">
        <v>42</v>
      </c>
      <c r="I392" s="179"/>
      <c r="J392" s="180">
        <f>ROUND(I392*H392,2)</f>
        <v>0</v>
      </c>
      <c r="K392" s="176" t="s">
        <v>160</v>
      </c>
      <c r="L392" s="39"/>
      <c r="M392" s="181" t="s">
        <v>19</v>
      </c>
      <c r="N392" s="182" t="s">
        <v>44</v>
      </c>
      <c r="O392" s="64"/>
      <c r="P392" s="183">
        <f>O392*H392</f>
        <v>0</v>
      </c>
      <c r="Q392" s="183">
        <v>1.2600000000000001E-3</v>
      </c>
      <c r="R392" s="183">
        <f>Q392*H392</f>
        <v>5.2920000000000002E-2</v>
      </c>
      <c r="S392" s="183">
        <v>0</v>
      </c>
      <c r="T392" s="184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5" t="s">
        <v>251</v>
      </c>
      <c r="AT392" s="185" t="s">
        <v>157</v>
      </c>
      <c r="AU392" s="185" t="s">
        <v>83</v>
      </c>
      <c r="AY392" s="17" t="s">
        <v>155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7" t="s">
        <v>81</v>
      </c>
      <c r="BK392" s="186">
        <f>ROUND(I392*H392,2)</f>
        <v>0</v>
      </c>
      <c r="BL392" s="17" t="s">
        <v>251</v>
      </c>
      <c r="BM392" s="185" t="s">
        <v>726</v>
      </c>
    </row>
    <row r="393" spans="1:65" s="2" customFormat="1" ht="10.199999999999999" x14ac:dyDescent="0.2">
      <c r="A393" s="34"/>
      <c r="B393" s="35"/>
      <c r="C393" s="36"/>
      <c r="D393" s="187" t="s">
        <v>163</v>
      </c>
      <c r="E393" s="36"/>
      <c r="F393" s="188" t="s">
        <v>727</v>
      </c>
      <c r="G393" s="36"/>
      <c r="H393" s="36"/>
      <c r="I393" s="189"/>
      <c r="J393" s="36"/>
      <c r="K393" s="36"/>
      <c r="L393" s="39"/>
      <c r="M393" s="190"/>
      <c r="N393" s="191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163</v>
      </c>
      <c r="AU393" s="17" t="s">
        <v>83</v>
      </c>
    </row>
    <row r="394" spans="1:65" s="2" customFormat="1" ht="24.15" customHeight="1" x14ac:dyDescent="0.2">
      <c r="A394" s="34"/>
      <c r="B394" s="35"/>
      <c r="C394" s="174" t="s">
        <v>728</v>
      </c>
      <c r="D394" s="174" t="s">
        <v>157</v>
      </c>
      <c r="E394" s="175" t="s">
        <v>729</v>
      </c>
      <c r="F394" s="176" t="s">
        <v>730</v>
      </c>
      <c r="G394" s="177" t="s">
        <v>307</v>
      </c>
      <c r="H394" s="178">
        <v>44</v>
      </c>
      <c r="I394" s="179"/>
      <c r="J394" s="180">
        <f>ROUND(I394*H394,2)</f>
        <v>0</v>
      </c>
      <c r="K394" s="176" t="s">
        <v>160</v>
      </c>
      <c r="L394" s="39"/>
      <c r="M394" s="181" t="s">
        <v>19</v>
      </c>
      <c r="N394" s="182" t="s">
        <v>44</v>
      </c>
      <c r="O394" s="64"/>
      <c r="P394" s="183">
        <f>O394*H394</f>
        <v>0</v>
      </c>
      <c r="Q394" s="183">
        <v>6.9999999999999994E-5</v>
      </c>
      <c r="R394" s="183">
        <f>Q394*H394</f>
        <v>3.0799999999999998E-3</v>
      </c>
      <c r="S394" s="183">
        <v>0</v>
      </c>
      <c r="T394" s="18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5" t="s">
        <v>251</v>
      </c>
      <c r="AT394" s="185" t="s">
        <v>157</v>
      </c>
      <c r="AU394" s="185" t="s">
        <v>83</v>
      </c>
      <c r="AY394" s="17" t="s">
        <v>155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7" t="s">
        <v>81</v>
      </c>
      <c r="BK394" s="186">
        <f>ROUND(I394*H394,2)</f>
        <v>0</v>
      </c>
      <c r="BL394" s="17" t="s">
        <v>251</v>
      </c>
      <c r="BM394" s="185" t="s">
        <v>731</v>
      </c>
    </row>
    <row r="395" spans="1:65" s="2" customFormat="1" ht="10.199999999999999" x14ac:dyDescent="0.2">
      <c r="A395" s="34"/>
      <c r="B395" s="35"/>
      <c r="C395" s="36"/>
      <c r="D395" s="187" t="s">
        <v>163</v>
      </c>
      <c r="E395" s="36"/>
      <c r="F395" s="188" t="s">
        <v>732</v>
      </c>
      <c r="G395" s="36"/>
      <c r="H395" s="36"/>
      <c r="I395" s="189"/>
      <c r="J395" s="36"/>
      <c r="K395" s="36"/>
      <c r="L395" s="39"/>
      <c r="M395" s="190"/>
      <c r="N395" s="191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163</v>
      </c>
      <c r="AU395" s="17" t="s">
        <v>83</v>
      </c>
    </row>
    <row r="396" spans="1:65" s="2" customFormat="1" ht="33" customHeight="1" x14ac:dyDescent="0.2">
      <c r="A396" s="34"/>
      <c r="B396" s="35"/>
      <c r="C396" s="174" t="s">
        <v>733</v>
      </c>
      <c r="D396" s="174" t="s">
        <v>157</v>
      </c>
      <c r="E396" s="175" t="s">
        <v>734</v>
      </c>
      <c r="F396" s="176" t="s">
        <v>735</v>
      </c>
      <c r="G396" s="177" t="s">
        <v>307</v>
      </c>
      <c r="H396" s="178">
        <v>42</v>
      </c>
      <c r="I396" s="179"/>
      <c r="J396" s="180">
        <f>ROUND(I396*H396,2)</f>
        <v>0</v>
      </c>
      <c r="K396" s="176" t="s">
        <v>160</v>
      </c>
      <c r="L396" s="39"/>
      <c r="M396" s="181" t="s">
        <v>19</v>
      </c>
      <c r="N396" s="182" t="s">
        <v>44</v>
      </c>
      <c r="O396" s="64"/>
      <c r="P396" s="183">
        <f>O396*H396</f>
        <v>0</v>
      </c>
      <c r="Q396" s="183">
        <v>9.0000000000000006E-5</v>
      </c>
      <c r="R396" s="183">
        <f>Q396*H396</f>
        <v>3.7800000000000004E-3</v>
      </c>
      <c r="S396" s="183">
        <v>0</v>
      </c>
      <c r="T396" s="18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5" t="s">
        <v>251</v>
      </c>
      <c r="AT396" s="185" t="s">
        <v>157</v>
      </c>
      <c r="AU396" s="185" t="s">
        <v>83</v>
      </c>
      <c r="AY396" s="17" t="s">
        <v>155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7" t="s">
        <v>81</v>
      </c>
      <c r="BK396" s="186">
        <f>ROUND(I396*H396,2)</f>
        <v>0</v>
      </c>
      <c r="BL396" s="17" t="s">
        <v>251</v>
      </c>
      <c r="BM396" s="185" t="s">
        <v>736</v>
      </c>
    </row>
    <row r="397" spans="1:65" s="2" customFormat="1" ht="10.199999999999999" x14ac:dyDescent="0.2">
      <c r="A397" s="34"/>
      <c r="B397" s="35"/>
      <c r="C397" s="36"/>
      <c r="D397" s="187" t="s">
        <v>163</v>
      </c>
      <c r="E397" s="36"/>
      <c r="F397" s="188" t="s">
        <v>737</v>
      </c>
      <c r="G397" s="36"/>
      <c r="H397" s="36"/>
      <c r="I397" s="189"/>
      <c r="J397" s="36"/>
      <c r="K397" s="36"/>
      <c r="L397" s="39"/>
      <c r="M397" s="190"/>
      <c r="N397" s="191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163</v>
      </c>
      <c r="AU397" s="17" t="s">
        <v>83</v>
      </c>
    </row>
    <row r="398" spans="1:65" s="2" customFormat="1" ht="16.5" customHeight="1" x14ac:dyDescent="0.2">
      <c r="A398" s="34"/>
      <c r="B398" s="35"/>
      <c r="C398" s="174" t="s">
        <v>738</v>
      </c>
      <c r="D398" s="174" t="s">
        <v>157</v>
      </c>
      <c r="E398" s="175" t="s">
        <v>739</v>
      </c>
      <c r="F398" s="176" t="s">
        <v>740</v>
      </c>
      <c r="G398" s="177" t="s">
        <v>171</v>
      </c>
      <c r="H398" s="178">
        <v>48</v>
      </c>
      <c r="I398" s="179"/>
      <c r="J398" s="180">
        <f>ROUND(I398*H398,2)</f>
        <v>0</v>
      </c>
      <c r="K398" s="176" t="s">
        <v>160</v>
      </c>
      <c r="L398" s="39"/>
      <c r="M398" s="181" t="s">
        <v>19</v>
      </c>
      <c r="N398" s="182" t="s">
        <v>44</v>
      </c>
      <c r="O398" s="64"/>
      <c r="P398" s="183">
        <f>O398*H398</f>
        <v>0</v>
      </c>
      <c r="Q398" s="183">
        <v>0</v>
      </c>
      <c r="R398" s="183">
        <f>Q398*H398</f>
        <v>0</v>
      </c>
      <c r="S398" s="183">
        <v>0</v>
      </c>
      <c r="T398" s="184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5" t="s">
        <v>251</v>
      </c>
      <c r="AT398" s="185" t="s">
        <v>157</v>
      </c>
      <c r="AU398" s="185" t="s">
        <v>83</v>
      </c>
      <c r="AY398" s="17" t="s">
        <v>155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7" t="s">
        <v>81</v>
      </c>
      <c r="BK398" s="186">
        <f>ROUND(I398*H398,2)</f>
        <v>0</v>
      </c>
      <c r="BL398" s="17" t="s">
        <v>251</v>
      </c>
      <c r="BM398" s="185" t="s">
        <v>741</v>
      </c>
    </row>
    <row r="399" spans="1:65" s="2" customFormat="1" ht="10.199999999999999" x14ac:dyDescent="0.2">
      <c r="A399" s="34"/>
      <c r="B399" s="35"/>
      <c r="C399" s="36"/>
      <c r="D399" s="187" t="s">
        <v>163</v>
      </c>
      <c r="E399" s="36"/>
      <c r="F399" s="188" t="s">
        <v>742</v>
      </c>
      <c r="G399" s="36"/>
      <c r="H399" s="36"/>
      <c r="I399" s="189"/>
      <c r="J399" s="36"/>
      <c r="K399" s="36"/>
      <c r="L399" s="39"/>
      <c r="M399" s="190"/>
      <c r="N399" s="191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163</v>
      </c>
      <c r="AU399" s="17" t="s">
        <v>83</v>
      </c>
    </row>
    <row r="400" spans="1:65" s="2" customFormat="1" ht="21.75" customHeight="1" x14ac:dyDescent="0.2">
      <c r="A400" s="34"/>
      <c r="B400" s="35"/>
      <c r="C400" s="174" t="s">
        <v>743</v>
      </c>
      <c r="D400" s="174" t="s">
        <v>157</v>
      </c>
      <c r="E400" s="175" t="s">
        <v>744</v>
      </c>
      <c r="F400" s="176" t="s">
        <v>745</v>
      </c>
      <c r="G400" s="177" t="s">
        <v>171</v>
      </c>
      <c r="H400" s="178">
        <v>10</v>
      </c>
      <c r="I400" s="179"/>
      <c r="J400" s="180">
        <f>ROUND(I400*H400,2)</f>
        <v>0</v>
      </c>
      <c r="K400" s="176" t="s">
        <v>160</v>
      </c>
      <c r="L400" s="39"/>
      <c r="M400" s="181" t="s">
        <v>19</v>
      </c>
      <c r="N400" s="182" t="s">
        <v>44</v>
      </c>
      <c r="O400" s="64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5" t="s">
        <v>251</v>
      </c>
      <c r="AT400" s="185" t="s">
        <v>157</v>
      </c>
      <c r="AU400" s="185" t="s">
        <v>83</v>
      </c>
      <c r="AY400" s="17" t="s">
        <v>155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7" t="s">
        <v>81</v>
      </c>
      <c r="BK400" s="186">
        <f>ROUND(I400*H400,2)</f>
        <v>0</v>
      </c>
      <c r="BL400" s="17" t="s">
        <v>251</v>
      </c>
      <c r="BM400" s="185" t="s">
        <v>746</v>
      </c>
    </row>
    <row r="401" spans="1:65" s="2" customFormat="1" ht="10.199999999999999" x14ac:dyDescent="0.2">
      <c r="A401" s="34"/>
      <c r="B401" s="35"/>
      <c r="C401" s="36"/>
      <c r="D401" s="187" t="s">
        <v>163</v>
      </c>
      <c r="E401" s="36"/>
      <c r="F401" s="188" t="s">
        <v>747</v>
      </c>
      <c r="G401" s="36"/>
      <c r="H401" s="36"/>
      <c r="I401" s="189"/>
      <c r="J401" s="36"/>
      <c r="K401" s="36"/>
      <c r="L401" s="39"/>
      <c r="M401" s="190"/>
      <c r="N401" s="191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163</v>
      </c>
      <c r="AU401" s="17" t="s">
        <v>83</v>
      </c>
    </row>
    <row r="402" spans="1:65" s="2" customFormat="1" ht="16.5" customHeight="1" x14ac:dyDescent="0.2">
      <c r="A402" s="34"/>
      <c r="B402" s="35"/>
      <c r="C402" s="174" t="s">
        <v>748</v>
      </c>
      <c r="D402" s="174" t="s">
        <v>157</v>
      </c>
      <c r="E402" s="175" t="s">
        <v>749</v>
      </c>
      <c r="F402" s="176" t="s">
        <v>750</v>
      </c>
      <c r="G402" s="177" t="s">
        <v>171</v>
      </c>
      <c r="H402" s="178">
        <v>6</v>
      </c>
      <c r="I402" s="179"/>
      <c r="J402" s="180">
        <f>ROUND(I402*H402,2)</f>
        <v>0</v>
      </c>
      <c r="K402" s="176" t="s">
        <v>160</v>
      </c>
      <c r="L402" s="39"/>
      <c r="M402" s="181" t="s">
        <v>19</v>
      </c>
      <c r="N402" s="182" t="s">
        <v>44</v>
      </c>
      <c r="O402" s="64"/>
      <c r="P402" s="183">
        <f>O402*H402</f>
        <v>0</v>
      </c>
      <c r="Q402" s="183">
        <v>9.7000000000000005E-4</v>
      </c>
      <c r="R402" s="183">
        <f>Q402*H402</f>
        <v>5.8200000000000005E-3</v>
      </c>
      <c r="S402" s="183">
        <v>0</v>
      </c>
      <c r="T402" s="184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5" t="s">
        <v>251</v>
      </c>
      <c r="AT402" s="185" t="s">
        <v>157</v>
      </c>
      <c r="AU402" s="185" t="s">
        <v>83</v>
      </c>
      <c r="AY402" s="17" t="s">
        <v>155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7" t="s">
        <v>81</v>
      </c>
      <c r="BK402" s="186">
        <f>ROUND(I402*H402,2)</f>
        <v>0</v>
      </c>
      <c r="BL402" s="17" t="s">
        <v>251</v>
      </c>
      <c r="BM402" s="185" t="s">
        <v>751</v>
      </c>
    </row>
    <row r="403" spans="1:65" s="2" customFormat="1" ht="10.199999999999999" x14ac:dyDescent="0.2">
      <c r="A403" s="34"/>
      <c r="B403" s="35"/>
      <c r="C403" s="36"/>
      <c r="D403" s="187" t="s">
        <v>163</v>
      </c>
      <c r="E403" s="36"/>
      <c r="F403" s="188" t="s">
        <v>752</v>
      </c>
      <c r="G403" s="36"/>
      <c r="H403" s="36"/>
      <c r="I403" s="189"/>
      <c r="J403" s="36"/>
      <c r="K403" s="36"/>
      <c r="L403" s="39"/>
      <c r="M403" s="190"/>
      <c r="N403" s="191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163</v>
      </c>
      <c r="AU403" s="17" t="s">
        <v>83</v>
      </c>
    </row>
    <row r="404" spans="1:65" s="2" customFormat="1" ht="21.75" customHeight="1" x14ac:dyDescent="0.2">
      <c r="A404" s="34"/>
      <c r="B404" s="35"/>
      <c r="C404" s="174" t="s">
        <v>753</v>
      </c>
      <c r="D404" s="174" t="s">
        <v>157</v>
      </c>
      <c r="E404" s="175" t="s">
        <v>754</v>
      </c>
      <c r="F404" s="176" t="s">
        <v>755</v>
      </c>
      <c r="G404" s="177" t="s">
        <v>307</v>
      </c>
      <c r="H404" s="178">
        <v>86</v>
      </c>
      <c r="I404" s="179"/>
      <c r="J404" s="180">
        <f>ROUND(I404*H404,2)</f>
        <v>0</v>
      </c>
      <c r="K404" s="176" t="s">
        <v>160</v>
      </c>
      <c r="L404" s="39"/>
      <c r="M404" s="181" t="s">
        <v>19</v>
      </c>
      <c r="N404" s="182" t="s">
        <v>44</v>
      </c>
      <c r="O404" s="64"/>
      <c r="P404" s="183">
        <f>O404*H404</f>
        <v>0</v>
      </c>
      <c r="Q404" s="183">
        <v>1.0000000000000001E-5</v>
      </c>
      <c r="R404" s="183">
        <f>Q404*H404</f>
        <v>8.6000000000000009E-4</v>
      </c>
      <c r="S404" s="183">
        <v>0</v>
      </c>
      <c r="T404" s="184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5" t="s">
        <v>251</v>
      </c>
      <c r="AT404" s="185" t="s">
        <v>157</v>
      </c>
      <c r="AU404" s="185" t="s">
        <v>83</v>
      </c>
      <c r="AY404" s="17" t="s">
        <v>155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7" t="s">
        <v>81</v>
      </c>
      <c r="BK404" s="186">
        <f>ROUND(I404*H404,2)</f>
        <v>0</v>
      </c>
      <c r="BL404" s="17" t="s">
        <v>251</v>
      </c>
      <c r="BM404" s="185" t="s">
        <v>756</v>
      </c>
    </row>
    <row r="405" spans="1:65" s="2" customFormat="1" ht="10.199999999999999" x14ac:dyDescent="0.2">
      <c r="A405" s="34"/>
      <c r="B405" s="35"/>
      <c r="C405" s="36"/>
      <c r="D405" s="187" t="s">
        <v>163</v>
      </c>
      <c r="E405" s="36"/>
      <c r="F405" s="188" t="s">
        <v>757</v>
      </c>
      <c r="G405" s="36"/>
      <c r="H405" s="36"/>
      <c r="I405" s="189"/>
      <c r="J405" s="36"/>
      <c r="K405" s="36"/>
      <c r="L405" s="39"/>
      <c r="M405" s="190"/>
      <c r="N405" s="191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163</v>
      </c>
      <c r="AU405" s="17" t="s">
        <v>83</v>
      </c>
    </row>
    <row r="406" spans="1:65" s="2" customFormat="1" ht="24.15" customHeight="1" x14ac:dyDescent="0.2">
      <c r="A406" s="34"/>
      <c r="B406" s="35"/>
      <c r="C406" s="174" t="s">
        <v>758</v>
      </c>
      <c r="D406" s="174" t="s">
        <v>157</v>
      </c>
      <c r="E406" s="175" t="s">
        <v>759</v>
      </c>
      <c r="F406" s="176" t="s">
        <v>760</v>
      </c>
      <c r="G406" s="177" t="s">
        <v>203</v>
      </c>
      <c r="H406" s="178">
        <v>0.111</v>
      </c>
      <c r="I406" s="179"/>
      <c r="J406" s="180">
        <f>ROUND(I406*H406,2)</f>
        <v>0</v>
      </c>
      <c r="K406" s="176" t="s">
        <v>160</v>
      </c>
      <c r="L406" s="39"/>
      <c r="M406" s="181" t="s">
        <v>19</v>
      </c>
      <c r="N406" s="182" t="s">
        <v>44</v>
      </c>
      <c r="O406" s="64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5" t="s">
        <v>251</v>
      </c>
      <c r="AT406" s="185" t="s">
        <v>157</v>
      </c>
      <c r="AU406" s="185" t="s">
        <v>83</v>
      </c>
      <c r="AY406" s="17" t="s">
        <v>155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7" t="s">
        <v>81</v>
      </c>
      <c r="BK406" s="186">
        <f>ROUND(I406*H406,2)</f>
        <v>0</v>
      </c>
      <c r="BL406" s="17" t="s">
        <v>251</v>
      </c>
      <c r="BM406" s="185" t="s">
        <v>761</v>
      </c>
    </row>
    <row r="407" spans="1:65" s="2" customFormat="1" ht="10.199999999999999" x14ac:dyDescent="0.2">
      <c r="A407" s="34"/>
      <c r="B407" s="35"/>
      <c r="C407" s="36"/>
      <c r="D407" s="187" t="s">
        <v>163</v>
      </c>
      <c r="E407" s="36"/>
      <c r="F407" s="188" t="s">
        <v>762</v>
      </c>
      <c r="G407" s="36"/>
      <c r="H407" s="36"/>
      <c r="I407" s="189"/>
      <c r="J407" s="36"/>
      <c r="K407" s="36"/>
      <c r="L407" s="39"/>
      <c r="M407" s="190"/>
      <c r="N407" s="191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163</v>
      </c>
      <c r="AU407" s="17" t="s">
        <v>83</v>
      </c>
    </row>
    <row r="408" spans="1:65" s="2" customFormat="1" ht="24.15" customHeight="1" x14ac:dyDescent="0.2">
      <c r="A408" s="34"/>
      <c r="B408" s="35"/>
      <c r="C408" s="174" t="s">
        <v>763</v>
      </c>
      <c r="D408" s="174" t="s">
        <v>157</v>
      </c>
      <c r="E408" s="175" t="s">
        <v>764</v>
      </c>
      <c r="F408" s="176" t="s">
        <v>765</v>
      </c>
      <c r="G408" s="177" t="s">
        <v>203</v>
      </c>
      <c r="H408" s="178">
        <v>0.111</v>
      </c>
      <c r="I408" s="179"/>
      <c r="J408" s="180">
        <f>ROUND(I408*H408,2)</f>
        <v>0</v>
      </c>
      <c r="K408" s="176" t="s">
        <v>160</v>
      </c>
      <c r="L408" s="39"/>
      <c r="M408" s="181" t="s">
        <v>19</v>
      </c>
      <c r="N408" s="182" t="s">
        <v>44</v>
      </c>
      <c r="O408" s="64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5" t="s">
        <v>251</v>
      </c>
      <c r="AT408" s="185" t="s">
        <v>157</v>
      </c>
      <c r="AU408" s="185" t="s">
        <v>83</v>
      </c>
      <c r="AY408" s="17" t="s">
        <v>155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7" t="s">
        <v>81</v>
      </c>
      <c r="BK408" s="186">
        <f>ROUND(I408*H408,2)</f>
        <v>0</v>
      </c>
      <c r="BL408" s="17" t="s">
        <v>251</v>
      </c>
      <c r="BM408" s="185" t="s">
        <v>766</v>
      </c>
    </row>
    <row r="409" spans="1:65" s="2" customFormat="1" ht="10.199999999999999" x14ac:dyDescent="0.2">
      <c r="A409" s="34"/>
      <c r="B409" s="35"/>
      <c r="C409" s="36"/>
      <c r="D409" s="187" t="s">
        <v>163</v>
      </c>
      <c r="E409" s="36"/>
      <c r="F409" s="188" t="s">
        <v>767</v>
      </c>
      <c r="G409" s="36"/>
      <c r="H409" s="36"/>
      <c r="I409" s="189"/>
      <c r="J409" s="36"/>
      <c r="K409" s="36"/>
      <c r="L409" s="39"/>
      <c r="M409" s="190"/>
      <c r="N409" s="191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163</v>
      </c>
      <c r="AU409" s="17" t="s">
        <v>83</v>
      </c>
    </row>
    <row r="410" spans="1:65" s="12" customFormat="1" ht="22.8" customHeight="1" x14ac:dyDescent="0.25">
      <c r="B410" s="158"/>
      <c r="C410" s="159"/>
      <c r="D410" s="160" t="s">
        <v>72</v>
      </c>
      <c r="E410" s="172" t="s">
        <v>768</v>
      </c>
      <c r="F410" s="172" t="s">
        <v>769</v>
      </c>
      <c r="G410" s="159"/>
      <c r="H410" s="159"/>
      <c r="I410" s="162"/>
      <c r="J410" s="173">
        <f>BK410</f>
        <v>0</v>
      </c>
      <c r="K410" s="159"/>
      <c r="L410" s="164"/>
      <c r="M410" s="165"/>
      <c r="N410" s="166"/>
      <c r="O410" s="166"/>
      <c r="P410" s="167">
        <f>SUM(P411:P446)</f>
        <v>0</v>
      </c>
      <c r="Q410" s="166"/>
      <c r="R410" s="167">
        <f>SUM(R411:R446)</f>
        <v>0.62523999999999991</v>
      </c>
      <c r="S410" s="166"/>
      <c r="T410" s="168">
        <f>SUM(T411:T446)</f>
        <v>0.46798999999999996</v>
      </c>
      <c r="AR410" s="169" t="s">
        <v>83</v>
      </c>
      <c r="AT410" s="170" t="s">
        <v>72</v>
      </c>
      <c r="AU410" s="170" t="s">
        <v>81</v>
      </c>
      <c r="AY410" s="169" t="s">
        <v>155</v>
      </c>
      <c r="BK410" s="171">
        <f>SUM(BK411:BK446)</f>
        <v>0</v>
      </c>
    </row>
    <row r="411" spans="1:65" s="2" customFormat="1" ht="16.5" customHeight="1" x14ac:dyDescent="0.2">
      <c r="A411" s="34"/>
      <c r="B411" s="35"/>
      <c r="C411" s="174" t="s">
        <v>770</v>
      </c>
      <c r="D411" s="174" t="s">
        <v>157</v>
      </c>
      <c r="E411" s="175" t="s">
        <v>771</v>
      </c>
      <c r="F411" s="176" t="s">
        <v>772</v>
      </c>
      <c r="G411" s="177" t="s">
        <v>773</v>
      </c>
      <c r="H411" s="178">
        <v>14</v>
      </c>
      <c r="I411" s="179"/>
      <c r="J411" s="180">
        <f>ROUND(I411*H411,2)</f>
        <v>0</v>
      </c>
      <c r="K411" s="176" t="s">
        <v>160</v>
      </c>
      <c r="L411" s="39"/>
      <c r="M411" s="181" t="s">
        <v>19</v>
      </c>
      <c r="N411" s="182" t="s">
        <v>44</v>
      </c>
      <c r="O411" s="64"/>
      <c r="P411" s="183">
        <f>O411*H411</f>
        <v>0</v>
      </c>
      <c r="Q411" s="183">
        <v>0</v>
      </c>
      <c r="R411" s="183">
        <f>Q411*H411</f>
        <v>0</v>
      </c>
      <c r="S411" s="183">
        <v>1.933E-2</v>
      </c>
      <c r="T411" s="184">
        <f>S411*H411</f>
        <v>0.27061999999999997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5" t="s">
        <v>251</v>
      </c>
      <c r="AT411" s="185" t="s">
        <v>157</v>
      </c>
      <c r="AU411" s="185" t="s">
        <v>83</v>
      </c>
      <c r="AY411" s="17" t="s">
        <v>155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7" t="s">
        <v>81</v>
      </c>
      <c r="BK411" s="186">
        <f>ROUND(I411*H411,2)</f>
        <v>0</v>
      </c>
      <c r="BL411" s="17" t="s">
        <v>251</v>
      </c>
      <c r="BM411" s="185" t="s">
        <v>774</v>
      </c>
    </row>
    <row r="412" spans="1:65" s="2" customFormat="1" ht="10.199999999999999" x14ac:dyDescent="0.2">
      <c r="A412" s="34"/>
      <c r="B412" s="35"/>
      <c r="C412" s="36"/>
      <c r="D412" s="187" t="s">
        <v>163</v>
      </c>
      <c r="E412" s="36"/>
      <c r="F412" s="188" t="s">
        <v>775</v>
      </c>
      <c r="G412" s="36"/>
      <c r="H412" s="36"/>
      <c r="I412" s="189"/>
      <c r="J412" s="36"/>
      <c r="K412" s="36"/>
      <c r="L412" s="39"/>
      <c r="M412" s="190"/>
      <c r="N412" s="191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163</v>
      </c>
      <c r="AU412" s="17" t="s">
        <v>83</v>
      </c>
    </row>
    <row r="413" spans="1:65" s="13" customFormat="1" ht="10.199999999999999" x14ac:dyDescent="0.2">
      <c r="B413" s="192"/>
      <c r="C413" s="193"/>
      <c r="D413" s="194" t="s">
        <v>165</v>
      </c>
      <c r="E413" s="195" t="s">
        <v>19</v>
      </c>
      <c r="F413" s="196" t="s">
        <v>776</v>
      </c>
      <c r="G413" s="193"/>
      <c r="H413" s="197">
        <v>14</v>
      </c>
      <c r="I413" s="198"/>
      <c r="J413" s="193"/>
      <c r="K413" s="193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165</v>
      </c>
      <c r="AU413" s="203" t="s">
        <v>83</v>
      </c>
      <c r="AV413" s="13" t="s">
        <v>83</v>
      </c>
      <c r="AW413" s="13" t="s">
        <v>35</v>
      </c>
      <c r="AX413" s="13" t="s">
        <v>81</v>
      </c>
      <c r="AY413" s="203" t="s">
        <v>155</v>
      </c>
    </row>
    <row r="414" spans="1:65" s="2" customFormat="1" ht="21.75" customHeight="1" x14ac:dyDescent="0.2">
      <c r="A414" s="34"/>
      <c r="B414" s="35"/>
      <c r="C414" s="174" t="s">
        <v>777</v>
      </c>
      <c r="D414" s="174" t="s">
        <v>157</v>
      </c>
      <c r="E414" s="175" t="s">
        <v>778</v>
      </c>
      <c r="F414" s="176" t="s">
        <v>779</v>
      </c>
      <c r="G414" s="177" t="s">
        <v>773</v>
      </c>
      <c r="H414" s="178">
        <v>18</v>
      </c>
      <c r="I414" s="179"/>
      <c r="J414" s="180">
        <f>ROUND(I414*H414,2)</f>
        <v>0</v>
      </c>
      <c r="K414" s="176" t="s">
        <v>160</v>
      </c>
      <c r="L414" s="39"/>
      <c r="M414" s="181" t="s">
        <v>19</v>
      </c>
      <c r="N414" s="182" t="s">
        <v>44</v>
      </c>
      <c r="O414" s="64"/>
      <c r="P414" s="183">
        <f>O414*H414</f>
        <v>0</v>
      </c>
      <c r="Q414" s="183">
        <v>1.6969999999999999E-2</v>
      </c>
      <c r="R414" s="183">
        <f>Q414*H414</f>
        <v>0.30545999999999995</v>
      </c>
      <c r="S414" s="183">
        <v>0</v>
      </c>
      <c r="T414" s="184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5" t="s">
        <v>251</v>
      </c>
      <c r="AT414" s="185" t="s">
        <v>157</v>
      </c>
      <c r="AU414" s="185" t="s">
        <v>83</v>
      </c>
      <c r="AY414" s="17" t="s">
        <v>155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7" t="s">
        <v>81</v>
      </c>
      <c r="BK414" s="186">
        <f>ROUND(I414*H414,2)</f>
        <v>0</v>
      </c>
      <c r="BL414" s="17" t="s">
        <v>251</v>
      </c>
      <c r="BM414" s="185" t="s">
        <v>780</v>
      </c>
    </row>
    <row r="415" spans="1:65" s="2" customFormat="1" ht="10.199999999999999" x14ac:dyDescent="0.2">
      <c r="A415" s="34"/>
      <c r="B415" s="35"/>
      <c r="C415" s="36"/>
      <c r="D415" s="187" t="s">
        <v>163</v>
      </c>
      <c r="E415" s="36"/>
      <c r="F415" s="188" t="s">
        <v>781</v>
      </c>
      <c r="G415" s="36"/>
      <c r="H415" s="36"/>
      <c r="I415" s="189"/>
      <c r="J415" s="36"/>
      <c r="K415" s="36"/>
      <c r="L415" s="39"/>
      <c r="M415" s="190"/>
      <c r="N415" s="191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163</v>
      </c>
      <c r="AU415" s="17" t="s">
        <v>83</v>
      </c>
    </row>
    <row r="416" spans="1:65" s="2" customFormat="1" ht="16.5" customHeight="1" x14ac:dyDescent="0.2">
      <c r="A416" s="34"/>
      <c r="B416" s="35"/>
      <c r="C416" s="174" t="s">
        <v>782</v>
      </c>
      <c r="D416" s="174" t="s">
        <v>157</v>
      </c>
      <c r="E416" s="175" t="s">
        <v>783</v>
      </c>
      <c r="F416" s="176" t="s">
        <v>784</v>
      </c>
      <c r="G416" s="177" t="s">
        <v>773</v>
      </c>
      <c r="H416" s="178">
        <v>10</v>
      </c>
      <c r="I416" s="179"/>
      <c r="J416" s="180">
        <f>ROUND(I416*H416,2)</f>
        <v>0</v>
      </c>
      <c r="K416" s="176" t="s">
        <v>160</v>
      </c>
      <c r="L416" s="39"/>
      <c r="M416" s="181" t="s">
        <v>19</v>
      </c>
      <c r="N416" s="182" t="s">
        <v>44</v>
      </c>
      <c r="O416" s="64"/>
      <c r="P416" s="183">
        <f>O416*H416</f>
        <v>0</v>
      </c>
      <c r="Q416" s="183">
        <v>1.0580000000000001E-2</v>
      </c>
      <c r="R416" s="183">
        <f>Q416*H416</f>
        <v>0.10580000000000001</v>
      </c>
      <c r="S416" s="183">
        <v>0</v>
      </c>
      <c r="T416" s="184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5" t="s">
        <v>251</v>
      </c>
      <c r="AT416" s="185" t="s">
        <v>157</v>
      </c>
      <c r="AU416" s="185" t="s">
        <v>83</v>
      </c>
      <c r="AY416" s="17" t="s">
        <v>155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7" t="s">
        <v>81</v>
      </c>
      <c r="BK416" s="186">
        <f>ROUND(I416*H416,2)</f>
        <v>0</v>
      </c>
      <c r="BL416" s="17" t="s">
        <v>251</v>
      </c>
      <c r="BM416" s="185" t="s">
        <v>785</v>
      </c>
    </row>
    <row r="417" spans="1:65" s="2" customFormat="1" ht="10.199999999999999" x14ac:dyDescent="0.2">
      <c r="A417" s="34"/>
      <c r="B417" s="35"/>
      <c r="C417" s="36"/>
      <c r="D417" s="187" t="s">
        <v>163</v>
      </c>
      <c r="E417" s="36"/>
      <c r="F417" s="188" t="s">
        <v>786</v>
      </c>
      <c r="G417" s="36"/>
      <c r="H417" s="36"/>
      <c r="I417" s="189"/>
      <c r="J417" s="36"/>
      <c r="K417" s="36"/>
      <c r="L417" s="39"/>
      <c r="M417" s="190"/>
      <c r="N417" s="191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163</v>
      </c>
      <c r="AU417" s="17" t="s">
        <v>83</v>
      </c>
    </row>
    <row r="418" spans="1:65" s="2" customFormat="1" ht="16.5" customHeight="1" x14ac:dyDescent="0.2">
      <c r="A418" s="34"/>
      <c r="B418" s="35"/>
      <c r="C418" s="174" t="s">
        <v>787</v>
      </c>
      <c r="D418" s="174" t="s">
        <v>157</v>
      </c>
      <c r="E418" s="175" t="s">
        <v>788</v>
      </c>
      <c r="F418" s="176" t="s">
        <v>789</v>
      </c>
      <c r="G418" s="177" t="s">
        <v>773</v>
      </c>
      <c r="H418" s="178">
        <v>4</v>
      </c>
      <c r="I418" s="179"/>
      <c r="J418" s="180">
        <f>ROUND(I418*H418,2)</f>
        <v>0</v>
      </c>
      <c r="K418" s="176" t="s">
        <v>160</v>
      </c>
      <c r="L418" s="39"/>
      <c r="M418" s="181" t="s">
        <v>19</v>
      </c>
      <c r="N418" s="182" t="s">
        <v>44</v>
      </c>
      <c r="O418" s="64"/>
      <c r="P418" s="183">
        <f>O418*H418</f>
        <v>0</v>
      </c>
      <c r="Q418" s="183">
        <v>0</v>
      </c>
      <c r="R418" s="183">
        <f>Q418*H418</f>
        <v>0</v>
      </c>
      <c r="S418" s="183">
        <v>1.107E-2</v>
      </c>
      <c r="T418" s="184">
        <f>S418*H418</f>
        <v>4.428E-2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5" t="s">
        <v>251</v>
      </c>
      <c r="AT418" s="185" t="s">
        <v>157</v>
      </c>
      <c r="AU418" s="185" t="s">
        <v>83</v>
      </c>
      <c r="AY418" s="17" t="s">
        <v>155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7" t="s">
        <v>81</v>
      </c>
      <c r="BK418" s="186">
        <f>ROUND(I418*H418,2)</f>
        <v>0</v>
      </c>
      <c r="BL418" s="17" t="s">
        <v>251</v>
      </c>
      <c r="BM418" s="185" t="s">
        <v>790</v>
      </c>
    </row>
    <row r="419" spans="1:65" s="2" customFormat="1" ht="10.199999999999999" x14ac:dyDescent="0.2">
      <c r="A419" s="34"/>
      <c r="B419" s="35"/>
      <c r="C419" s="36"/>
      <c r="D419" s="187" t="s">
        <v>163</v>
      </c>
      <c r="E419" s="36"/>
      <c r="F419" s="188" t="s">
        <v>791</v>
      </c>
      <c r="G419" s="36"/>
      <c r="H419" s="36"/>
      <c r="I419" s="189"/>
      <c r="J419" s="36"/>
      <c r="K419" s="36"/>
      <c r="L419" s="39"/>
      <c r="M419" s="190"/>
      <c r="N419" s="191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163</v>
      </c>
      <c r="AU419" s="17" t="s">
        <v>83</v>
      </c>
    </row>
    <row r="420" spans="1:65" s="13" customFormat="1" ht="10.199999999999999" x14ac:dyDescent="0.2">
      <c r="B420" s="192"/>
      <c r="C420" s="193"/>
      <c r="D420" s="194" t="s">
        <v>165</v>
      </c>
      <c r="E420" s="195" t="s">
        <v>19</v>
      </c>
      <c r="F420" s="196" t="s">
        <v>792</v>
      </c>
      <c r="G420" s="193"/>
      <c r="H420" s="197">
        <v>4</v>
      </c>
      <c r="I420" s="198"/>
      <c r="J420" s="193"/>
      <c r="K420" s="193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165</v>
      </c>
      <c r="AU420" s="203" t="s">
        <v>83</v>
      </c>
      <c r="AV420" s="13" t="s">
        <v>83</v>
      </c>
      <c r="AW420" s="13" t="s">
        <v>35</v>
      </c>
      <c r="AX420" s="13" t="s">
        <v>81</v>
      </c>
      <c r="AY420" s="203" t="s">
        <v>155</v>
      </c>
    </row>
    <row r="421" spans="1:65" s="2" customFormat="1" ht="16.5" customHeight="1" x14ac:dyDescent="0.2">
      <c r="A421" s="34"/>
      <c r="B421" s="35"/>
      <c r="C421" s="174" t="s">
        <v>793</v>
      </c>
      <c r="D421" s="174" t="s">
        <v>157</v>
      </c>
      <c r="E421" s="175" t="s">
        <v>794</v>
      </c>
      <c r="F421" s="176" t="s">
        <v>795</v>
      </c>
      <c r="G421" s="177" t="s">
        <v>773</v>
      </c>
      <c r="H421" s="178">
        <v>7</v>
      </c>
      <c r="I421" s="179"/>
      <c r="J421" s="180">
        <f>ROUND(I421*H421,2)</f>
        <v>0</v>
      </c>
      <c r="K421" s="176" t="s">
        <v>160</v>
      </c>
      <c r="L421" s="39"/>
      <c r="M421" s="181" t="s">
        <v>19</v>
      </c>
      <c r="N421" s="182" t="s">
        <v>44</v>
      </c>
      <c r="O421" s="64"/>
      <c r="P421" s="183">
        <f>O421*H421</f>
        <v>0</v>
      </c>
      <c r="Q421" s="183">
        <v>0</v>
      </c>
      <c r="R421" s="183">
        <f>Q421*H421</f>
        <v>0</v>
      </c>
      <c r="S421" s="183">
        <v>1.9460000000000002E-2</v>
      </c>
      <c r="T421" s="184">
        <f>S421*H421</f>
        <v>0.13622000000000001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5" t="s">
        <v>251</v>
      </c>
      <c r="AT421" s="185" t="s">
        <v>157</v>
      </c>
      <c r="AU421" s="185" t="s">
        <v>83</v>
      </c>
      <c r="AY421" s="17" t="s">
        <v>155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7" t="s">
        <v>81</v>
      </c>
      <c r="BK421" s="186">
        <f>ROUND(I421*H421,2)</f>
        <v>0</v>
      </c>
      <c r="BL421" s="17" t="s">
        <v>251</v>
      </c>
      <c r="BM421" s="185" t="s">
        <v>796</v>
      </c>
    </row>
    <row r="422" spans="1:65" s="2" customFormat="1" ht="10.199999999999999" x14ac:dyDescent="0.2">
      <c r="A422" s="34"/>
      <c r="B422" s="35"/>
      <c r="C422" s="36"/>
      <c r="D422" s="187" t="s">
        <v>163</v>
      </c>
      <c r="E422" s="36"/>
      <c r="F422" s="188" t="s">
        <v>797</v>
      </c>
      <c r="G422" s="36"/>
      <c r="H422" s="36"/>
      <c r="I422" s="189"/>
      <c r="J422" s="36"/>
      <c r="K422" s="36"/>
      <c r="L422" s="39"/>
      <c r="M422" s="190"/>
      <c r="N422" s="191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163</v>
      </c>
      <c r="AU422" s="17" t="s">
        <v>83</v>
      </c>
    </row>
    <row r="423" spans="1:65" s="13" customFormat="1" ht="10.199999999999999" x14ac:dyDescent="0.2">
      <c r="B423" s="192"/>
      <c r="C423" s="193"/>
      <c r="D423" s="194" t="s">
        <v>165</v>
      </c>
      <c r="E423" s="195" t="s">
        <v>19</v>
      </c>
      <c r="F423" s="196" t="s">
        <v>798</v>
      </c>
      <c r="G423" s="193"/>
      <c r="H423" s="197">
        <v>7</v>
      </c>
      <c r="I423" s="198"/>
      <c r="J423" s="193"/>
      <c r="K423" s="193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165</v>
      </c>
      <c r="AU423" s="203" t="s">
        <v>83</v>
      </c>
      <c r="AV423" s="13" t="s">
        <v>83</v>
      </c>
      <c r="AW423" s="13" t="s">
        <v>35</v>
      </c>
      <c r="AX423" s="13" t="s">
        <v>81</v>
      </c>
      <c r="AY423" s="203" t="s">
        <v>155</v>
      </c>
    </row>
    <row r="424" spans="1:65" s="2" customFormat="1" ht="24.15" customHeight="1" x14ac:dyDescent="0.2">
      <c r="A424" s="34"/>
      <c r="B424" s="35"/>
      <c r="C424" s="174" t="s">
        <v>799</v>
      </c>
      <c r="D424" s="174" t="s">
        <v>157</v>
      </c>
      <c r="E424" s="175" t="s">
        <v>800</v>
      </c>
      <c r="F424" s="176" t="s">
        <v>801</v>
      </c>
      <c r="G424" s="177" t="s">
        <v>773</v>
      </c>
      <c r="H424" s="178">
        <v>10</v>
      </c>
      <c r="I424" s="179"/>
      <c r="J424" s="180">
        <f>ROUND(I424*H424,2)</f>
        <v>0</v>
      </c>
      <c r="K424" s="176" t="s">
        <v>160</v>
      </c>
      <c r="L424" s="39"/>
      <c r="M424" s="181" t="s">
        <v>19</v>
      </c>
      <c r="N424" s="182" t="s">
        <v>44</v>
      </c>
      <c r="O424" s="64"/>
      <c r="P424" s="183">
        <f>O424*H424</f>
        <v>0</v>
      </c>
      <c r="Q424" s="183">
        <v>1.6469999999999999E-2</v>
      </c>
      <c r="R424" s="183">
        <f>Q424*H424</f>
        <v>0.16469999999999999</v>
      </c>
      <c r="S424" s="183">
        <v>0</v>
      </c>
      <c r="T424" s="184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5" t="s">
        <v>251</v>
      </c>
      <c r="AT424" s="185" t="s">
        <v>157</v>
      </c>
      <c r="AU424" s="185" t="s">
        <v>83</v>
      </c>
      <c r="AY424" s="17" t="s">
        <v>155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17" t="s">
        <v>81</v>
      </c>
      <c r="BK424" s="186">
        <f>ROUND(I424*H424,2)</f>
        <v>0</v>
      </c>
      <c r="BL424" s="17" t="s">
        <v>251</v>
      </c>
      <c r="BM424" s="185" t="s">
        <v>802</v>
      </c>
    </row>
    <row r="425" spans="1:65" s="2" customFormat="1" ht="10.199999999999999" x14ac:dyDescent="0.2">
      <c r="A425" s="34"/>
      <c r="B425" s="35"/>
      <c r="C425" s="36"/>
      <c r="D425" s="187" t="s">
        <v>163</v>
      </c>
      <c r="E425" s="36"/>
      <c r="F425" s="188" t="s">
        <v>803</v>
      </c>
      <c r="G425" s="36"/>
      <c r="H425" s="36"/>
      <c r="I425" s="189"/>
      <c r="J425" s="36"/>
      <c r="K425" s="36"/>
      <c r="L425" s="39"/>
      <c r="M425" s="190"/>
      <c r="N425" s="191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163</v>
      </c>
      <c r="AU425" s="17" t="s">
        <v>83</v>
      </c>
    </row>
    <row r="426" spans="1:65" s="2" customFormat="1" ht="16.5" customHeight="1" x14ac:dyDescent="0.2">
      <c r="A426" s="34"/>
      <c r="B426" s="35"/>
      <c r="C426" s="174" t="s">
        <v>804</v>
      </c>
      <c r="D426" s="174" t="s">
        <v>157</v>
      </c>
      <c r="E426" s="175" t="s">
        <v>805</v>
      </c>
      <c r="F426" s="176" t="s">
        <v>806</v>
      </c>
      <c r="G426" s="177" t="s">
        <v>773</v>
      </c>
      <c r="H426" s="178">
        <v>10</v>
      </c>
      <c r="I426" s="179"/>
      <c r="J426" s="180">
        <f>ROUND(I426*H426,2)</f>
        <v>0</v>
      </c>
      <c r="K426" s="176" t="s">
        <v>160</v>
      </c>
      <c r="L426" s="39"/>
      <c r="M426" s="181" t="s">
        <v>19</v>
      </c>
      <c r="N426" s="182" t="s">
        <v>44</v>
      </c>
      <c r="O426" s="64"/>
      <c r="P426" s="183">
        <f>O426*H426</f>
        <v>0</v>
      </c>
      <c r="Q426" s="183">
        <v>5.1999999999999995E-4</v>
      </c>
      <c r="R426" s="183">
        <f>Q426*H426</f>
        <v>5.1999999999999998E-3</v>
      </c>
      <c r="S426" s="183">
        <v>0</v>
      </c>
      <c r="T426" s="184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5" t="s">
        <v>251</v>
      </c>
      <c r="AT426" s="185" t="s">
        <v>157</v>
      </c>
      <c r="AU426" s="185" t="s">
        <v>83</v>
      </c>
      <c r="AY426" s="17" t="s">
        <v>155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7" t="s">
        <v>81</v>
      </c>
      <c r="BK426" s="186">
        <f>ROUND(I426*H426,2)</f>
        <v>0</v>
      </c>
      <c r="BL426" s="17" t="s">
        <v>251</v>
      </c>
      <c r="BM426" s="185" t="s">
        <v>807</v>
      </c>
    </row>
    <row r="427" spans="1:65" s="2" customFormat="1" ht="10.199999999999999" x14ac:dyDescent="0.2">
      <c r="A427" s="34"/>
      <c r="B427" s="35"/>
      <c r="C427" s="36"/>
      <c r="D427" s="187" t="s">
        <v>163</v>
      </c>
      <c r="E427" s="36"/>
      <c r="F427" s="188" t="s">
        <v>808</v>
      </c>
      <c r="G427" s="36"/>
      <c r="H427" s="36"/>
      <c r="I427" s="189"/>
      <c r="J427" s="36"/>
      <c r="K427" s="36"/>
      <c r="L427" s="39"/>
      <c r="M427" s="190"/>
      <c r="N427" s="191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163</v>
      </c>
      <c r="AU427" s="17" t="s">
        <v>83</v>
      </c>
    </row>
    <row r="428" spans="1:65" s="2" customFormat="1" ht="16.5" customHeight="1" x14ac:dyDescent="0.2">
      <c r="A428" s="34"/>
      <c r="B428" s="35"/>
      <c r="C428" s="174" t="s">
        <v>809</v>
      </c>
      <c r="D428" s="174" t="s">
        <v>157</v>
      </c>
      <c r="E428" s="175" t="s">
        <v>810</v>
      </c>
      <c r="F428" s="176" t="s">
        <v>811</v>
      </c>
      <c r="G428" s="177" t="s">
        <v>773</v>
      </c>
      <c r="H428" s="178">
        <v>18</v>
      </c>
      <c r="I428" s="179"/>
      <c r="J428" s="180">
        <f>ROUND(I428*H428,2)</f>
        <v>0</v>
      </c>
      <c r="K428" s="176" t="s">
        <v>160</v>
      </c>
      <c r="L428" s="39"/>
      <c r="M428" s="181" t="s">
        <v>19</v>
      </c>
      <c r="N428" s="182" t="s">
        <v>44</v>
      </c>
      <c r="O428" s="64"/>
      <c r="P428" s="183">
        <f>O428*H428</f>
        <v>0</v>
      </c>
      <c r="Q428" s="183">
        <v>5.1999999999999995E-4</v>
      </c>
      <c r="R428" s="183">
        <f>Q428*H428</f>
        <v>9.3599999999999985E-3</v>
      </c>
      <c r="S428" s="183">
        <v>0</v>
      </c>
      <c r="T428" s="184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5" t="s">
        <v>251</v>
      </c>
      <c r="AT428" s="185" t="s">
        <v>157</v>
      </c>
      <c r="AU428" s="185" t="s">
        <v>83</v>
      </c>
      <c r="AY428" s="17" t="s">
        <v>155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7" t="s">
        <v>81</v>
      </c>
      <c r="BK428" s="186">
        <f>ROUND(I428*H428,2)</f>
        <v>0</v>
      </c>
      <c r="BL428" s="17" t="s">
        <v>251</v>
      </c>
      <c r="BM428" s="185" t="s">
        <v>812</v>
      </c>
    </row>
    <row r="429" spans="1:65" s="2" customFormat="1" ht="10.199999999999999" x14ac:dyDescent="0.2">
      <c r="A429" s="34"/>
      <c r="B429" s="35"/>
      <c r="C429" s="36"/>
      <c r="D429" s="187" t="s">
        <v>163</v>
      </c>
      <c r="E429" s="36"/>
      <c r="F429" s="188" t="s">
        <v>813</v>
      </c>
      <c r="G429" s="36"/>
      <c r="H429" s="36"/>
      <c r="I429" s="189"/>
      <c r="J429" s="36"/>
      <c r="K429" s="36"/>
      <c r="L429" s="39"/>
      <c r="M429" s="190"/>
      <c r="N429" s="191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163</v>
      </c>
      <c r="AU429" s="17" t="s">
        <v>83</v>
      </c>
    </row>
    <row r="430" spans="1:65" s="2" customFormat="1" ht="16.5" customHeight="1" x14ac:dyDescent="0.2">
      <c r="A430" s="34"/>
      <c r="B430" s="35"/>
      <c r="C430" s="174" t="s">
        <v>814</v>
      </c>
      <c r="D430" s="174" t="s">
        <v>157</v>
      </c>
      <c r="E430" s="175" t="s">
        <v>815</v>
      </c>
      <c r="F430" s="176" t="s">
        <v>816</v>
      </c>
      <c r="G430" s="177" t="s">
        <v>773</v>
      </c>
      <c r="H430" s="178">
        <v>10</v>
      </c>
      <c r="I430" s="179"/>
      <c r="J430" s="180">
        <f>ROUND(I430*H430,2)</f>
        <v>0</v>
      </c>
      <c r="K430" s="176" t="s">
        <v>160</v>
      </c>
      <c r="L430" s="39"/>
      <c r="M430" s="181" t="s">
        <v>19</v>
      </c>
      <c r="N430" s="182" t="s">
        <v>44</v>
      </c>
      <c r="O430" s="64"/>
      <c r="P430" s="183">
        <f>O430*H430</f>
        <v>0</v>
      </c>
      <c r="Q430" s="183">
        <v>5.1999999999999995E-4</v>
      </c>
      <c r="R430" s="183">
        <f>Q430*H430</f>
        <v>5.1999999999999998E-3</v>
      </c>
      <c r="S430" s="183">
        <v>0</v>
      </c>
      <c r="T430" s="184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5" t="s">
        <v>251</v>
      </c>
      <c r="AT430" s="185" t="s">
        <v>157</v>
      </c>
      <c r="AU430" s="185" t="s">
        <v>83</v>
      </c>
      <c r="AY430" s="17" t="s">
        <v>155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7" t="s">
        <v>81</v>
      </c>
      <c r="BK430" s="186">
        <f>ROUND(I430*H430,2)</f>
        <v>0</v>
      </c>
      <c r="BL430" s="17" t="s">
        <v>251</v>
      </c>
      <c r="BM430" s="185" t="s">
        <v>817</v>
      </c>
    </row>
    <row r="431" spans="1:65" s="2" customFormat="1" ht="10.199999999999999" x14ac:dyDescent="0.2">
      <c r="A431" s="34"/>
      <c r="B431" s="35"/>
      <c r="C431" s="36"/>
      <c r="D431" s="187" t="s">
        <v>163</v>
      </c>
      <c r="E431" s="36"/>
      <c r="F431" s="188" t="s">
        <v>818</v>
      </c>
      <c r="G431" s="36"/>
      <c r="H431" s="36"/>
      <c r="I431" s="189"/>
      <c r="J431" s="36"/>
      <c r="K431" s="36"/>
      <c r="L431" s="39"/>
      <c r="M431" s="190"/>
      <c r="N431" s="191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163</v>
      </c>
      <c r="AU431" s="17" t="s">
        <v>83</v>
      </c>
    </row>
    <row r="432" spans="1:65" s="2" customFormat="1" ht="16.5" customHeight="1" x14ac:dyDescent="0.2">
      <c r="A432" s="34"/>
      <c r="B432" s="35"/>
      <c r="C432" s="174" t="s">
        <v>819</v>
      </c>
      <c r="D432" s="174" t="s">
        <v>157</v>
      </c>
      <c r="E432" s="175" t="s">
        <v>820</v>
      </c>
      <c r="F432" s="176" t="s">
        <v>821</v>
      </c>
      <c r="G432" s="177" t="s">
        <v>773</v>
      </c>
      <c r="H432" s="178">
        <v>38</v>
      </c>
      <c r="I432" s="179"/>
      <c r="J432" s="180">
        <f>ROUND(I432*H432,2)</f>
        <v>0</v>
      </c>
      <c r="K432" s="176" t="s">
        <v>160</v>
      </c>
      <c r="L432" s="39"/>
      <c r="M432" s="181" t="s">
        <v>19</v>
      </c>
      <c r="N432" s="182" t="s">
        <v>44</v>
      </c>
      <c r="O432" s="64"/>
      <c r="P432" s="183">
        <f>O432*H432</f>
        <v>0</v>
      </c>
      <c r="Q432" s="183">
        <v>2.4000000000000001E-4</v>
      </c>
      <c r="R432" s="183">
        <f>Q432*H432</f>
        <v>9.1199999999999996E-3</v>
      </c>
      <c r="S432" s="183">
        <v>0</v>
      </c>
      <c r="T432" s="184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5" t="s">
        <v>251</v>
      </c>
      <c r="AT432" s="185" t="s">
        <v>157</v>
      </c>
      <c r="AU432" s="185" t="s">
        <v>83</v>
      </c>
      <c r="AY432" s="17" t="s">
        <v>155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7" t="s">
        <v>81</v>
      </c>
      <c r="BK432" s="186">
        <f>ROUND(I432*H432,2)</f>
        <v>0</v>
      </c>
      <c r="BL432" s="17" t="s">
        <v>251</v>
      </c>
      <c r="BM432" s="185" t="s">
        <v>822</v>
      </c>
    </row>
    <row r="433" spans="1:65" s="2" customFormat="1" ht="10.199999999999999" x14ac:dyDescent="0.2">
      <c r="A433" s="34"/>
      <c r="B433" s="35"/>
      <c r="C433" s="36"/>
      <c r="D433" s="187" t="s">
        <v>163</v>
      </c>
      <c r="E433" s="36"/>
      <c r="F433" s="188" t="s">
        <v>823</v>
      </c>
      <c r="G433" s="36"/>
      <c r="H433" s="36"/>
      <c r="I433" s="189"/>
      <c r="J433" s="36"/>
      <c r="K433" s="36"/>
      <c r="L433" s="39"/>
      <c r="M433" s="190"/>
      <c r="N433" s="191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163</v>
      </c>
      <c r="AU433" s="17" t="s">
        <v>83</v>
      </c>
    </row>
    <row r="434" spans="1:65" s="2" customFormat="1" ht="16.5" customHeight="1" x14ac:dyDescent="0.2">
      <c r="A434" s="34"/>
      <c r="B434" s="35"/>
      <c r="C434" s="174" t="s">
        <v>824</v>
      </c>
      <c r="D434" s="174" t="s">
        <v>157</v>
      </c>
      <c r="E434" s="175" t="s">
        <v>825</v>
      </c>
      <c r="F434" s="176" t="s">
        <v>826</v>
      </c>
      <c r="G434" s="177" t="s">
        <v>773</v>
      </c>
      <c r="H434" s="178">
        <v>7</v>
      </c>
      <c r="I434" s="179"/>
      <c r="J434" s="180">
        <f>ROUND(I434*H434,2)</f>
        <v>0</v>
      </c>
      <c r="K434" s="176" t="s">
        <v>160</v>
      </c>
      <c r="L434" s="39"/>
      <c r="M434" s="181" t="s">
        <v>19</v>
      </c>
      <c r="N434" s="182" t="s">
        <v>44</v>
      </c>
      <c r="O434" s="64"/>
      <c r="P434" s="183">
        <f>O434*H434</f>
        <v>0</v>
      </c>
      <c r="Q434" s="183">
        <v>0</v>
      </c>
      <c r="R434" s="183">
        <f>Q434*H434</f>
        <v>0</v>
      </c>
      <c r="S434" s="183">
        <v>1.56E-3</v>
      </c>
      <c r="T434" s="184">
        <f>S434*H434</f>
        <v>1.0919999999999999E-2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5" t="s">
        <v>251</v>
      </c>
      <c r="AT434" s="185" t="s">
        <v>157</v>
      </c>
      <c r="AU434" s="185" t="s">
        <v>83</v>
      </c>
      <c r="AY434" s="17" t="s">
        <v>155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7" t="s">
        <v>81</v>
      </c>
      <c r="BK434" s="186">
        <f>ROUND(I434*H434,2)</f>
        <v>0</v>
      </c>
      <c r="BL434" s="17" t="s">
        <v>251</v>
      </c>
      <c r="BM434" s="185" t="s">
        <v>827</v>
      </c>
    </row>
    <row r="435" spans="1:65" s="2" customFormat="1" ht="10.199999999999999" x14ac:dyDescent="0.2">
      <c r="A435" s="34"/>
      <c r="B435" s="35"/>
      <c r="C435" s="36"/>
      <c r="D435" s="187" t="s">
        <v>163</v>
      </c>
      <c r="E435" s="36"/>
      <c r="F435" s="188" t="s">
        <v>828</v>
      </c>
      <c r="G435" s="36"/>
      <c r="H435" s="36"/>
      <c r="I435" s="189"/>
      <c r="J435" s="36"/>
      <c r="K435" s="36"/>
      <c r="L435" s="39"/>
      <c r="M435" s="190"/>
      <c r="N435" s="191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163</v>
      </c>
      <c r="AU435" s="17" t="s">
        <v>83</v>
      </c>
    </row>
    <row r="436" spans="1:65" s="13" customFormat="1" ht="10.199999999999999" x14ac:dyDescent="0.2">
      <c r="B436" s="192"/>
      <c r="C436" s="193"/>
      <c r="D436" s="194" t="s">
        <v>165</v>
      </c>
      <c r="E436" s="195" t="s">
        <v>19</v>
      </c>
      <c r="F436" s="196" t="s">
        <v>798</v>
      </c>
      <c r="G436" s="193"/>
      <c r="H436" s="197">
        <v>7</v>
      </c>
      <c r="I436" s="198"/>
      <c r="J436" s="193"/>
      <c r="K436" s="193"/>
      <c r="L436" s="199"/>
      <c r="M436" s="200"/>
      <c r="N436" s="201"/>
      <c r="O436" s="201"/>
      <c r="P436" s="201"/>
      <c r="Q436" s="201"/>
      <c r="R436" s="201"/>
      <c r="S436" s="201"/>
      <c r="T436" s="202"/>
      <c r="AT436" s="203" t="s">
        <v>165</v>
      </c>
      <c r="AU436" s="203" t="s">
        <v>83</v>
      </c>
      <c r="AV436" s="13" t="s">
        <v>83</v>
      </c>
      <c r="AW436" s="13" t="s">
        <v>35</v>
      </c>
      <c r="AX436" s="13" t="s">
        <v>81</v>
      </c>
      <c r="AY436" s="203" t="s">
        <v>155</v>
      </c>
    </row>
    <row r="437" spans="1:65" s="2" customFormat="1" ht="16.5" customHeight="1" x14ac:dyDescent="0.2">
      <c r="A437" s="34"/>
      <c r="B437" s="35"/>
      <c r="C437" s="174" t="s">
        <v>829</v>
      </c>
      <c r="D437" s="174" t="s">
        <v>157</v>
      </c>
      <c r="E437" s="175" t="s">
        <v>830</v>
      </c>
      <c r="F437" s="176" t="s">
        <v>831</v>
      </c>
      <c r="G437" s="177" t="s">
        <v>773</v>
      </c>
      <c r="H437" s="178">
        <v>10</v>
      </c>
      <c r="I437" s="179"/>
      <c r="J437" s="180">
        <f>ROUND(I437*H437,2)</f>
        <v>0</v>
      </c>
      <c r="K437" s="176" t="s">
        <v>160</v>
      </c>
      <c r="L437" s="39"/>
      <c r="M437" s="181" t="s">
        <v>19</v>
      </c>
      <c r="N437" s="182" t="s">
        <v>44</v>
      </c>
      <c r="O437" s="64"/>
      <c r="P437" s="183">
        <f>O437*H437</f>
        <v>0</v>
      </c>
      <c r="Q437" s="183">
        <v>1.8E-3</v>
      </c>
      <c r="R437" s="183">
        <f>Q437*H437</f>
        <v>1.7999999999999999E-2</v>
      </c>
      <c r="S437" s="183">
        <v>0</v>
      </c>
      <c r="T437" s="184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5" t="s">
        <v>251</v>
      </c>
      <c r="AT437" s="185" t="s">
        <v>157</v>
      </c>
      <c r="AU437" s="185" t="s">
        <v>83</v>
      </c>
      <c r="AY437" s="17" t="s">
        <v>155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7" t="s">
        <v>81</v>
      </c>
      <c r="BK437" s="186">
        <f>ROUND(I437*H437,2)</f>
        <v>0</v>
      </c>
      <c r="BL437" s="17" t="s">
        <v>251</v>
      </c>
      <c r="BM437" s="185" t="s">
        <v>832</v>
      </c>
    </row>
    <row r="438" spans="1:65" s="2" customFormat="1" ht="10.199999999999999" x14ac:dyDescent="0.2">
      <c r="A438" s="34"/>
      <c r="B438" s="35"/>
      <c r="C438" s="36"/>
      <c r="D438" s="187" t="s">
        <v>163</v>
      </c>
      <c r="E438" s="36"/>
      <c r="F438" s="188" t="s">
        <v>833</v>
      </c>
      <c r="G438" s="36"/>
      <c r="H438" s="36"/>
      <c r="I438" s="189"/>
      <c r="J438" s="36"/>
      <c r="K438" s="36"/>
      <c r="L438" s="39"/>
      <c r="M438" s="190"/>
      <c r="N438" s="191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163</v>
      </c>
      <c r="AU438" s="17" t="s">
        <v>83</v>
      </c>
    </row>
    <row r="439" spans="1:65" s="2" customFormat="1" ht="16.5" customHeight="1" x14ac:dyDescent="0.2">
      <c r="A439" s="34"/>
      <c r="B439" s="35"/>
      <c r="C439" s="174" t="s">
        <v>834</v>
      </c>
      <c r="D439" s="174" t="s">
        <v>157</v>
      </c>
      <c r="E439" s="175" t="s">
        <v>835</v>
      </c>
      <c r="F439" s="176" t="s">
        <v>836</v>
      </c>
      <c r="G439" s="177" t="s">
        <v>171</v>
      </c>
      <c r="H439" s="178">
        <v>7</v>
      </c>
      <c r="I439" s="179"/>
      <c r="J439" s="180">
        <f>ROUND(I439*H439,2)</f>
        <v>0</v>
      </c>
      <c r="K439" s="176" t="s">
        <v>160</v>
      </c>
      <c r="L439" s="39"/>
      <c r="M439" s="181" t="s">
        <v>19</v>
      </c>
      <c r="N439" s="182" t="s">
        <v>44</v>
      </c>
      <c r="O439" s="64"/>
      <c r="P439" s="183">
        <f>O439*H439</f>
        <v>0</v>
      </c>
      <c r="Q439" s="183">
        <v>0</v>
      </c>
      <c r="R439" s="183">
        <f>Q439*H439</f>
        <v>0</v>
      </c>
      <c r="S439" s="183">
        <v>8.4999999999999995E-4</v>
      </c>
      <c r="T439" s="184">
        <f>S439*H439</f>
        <v>5.9499999999999996E-3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5" t="s">
        <v>251</v>
      </c>
      <c r="AT439" s="185" t="s">
        <v>157</v>
      </c>
      <c r="AU439" s="185" t="s">
        <v>83</v>
      </c>
      <c r="AY439" s="17" t="s">
        <v>155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17" t="s">
        <v>81</v>
      </c>
      <c r="BK439" s="186">
        <f>ROUND(I439*H439,2)</f>
        <v>0</v>
      </c>
      <c r="BL439" s="17" t="s">
        <v>251</v>
      </c>
      <c r="BM439" s="185" t="s">
        <v>837</v>
      </c>
    </row>
    <row r="440" spans="1:65" s="2" customFormat="1" ht="10.199999999999999" x14ac:dyDescent="0.2">
      <c r="A440" s="34"/>
      <c r="B440" s="35"/>
      <c r="C440" s="36"/>
      <c r="D440" s="187" t="s">
        <v>163</v>
      </c>
      <c r="E440" s="36"/>
      <c r="F440" s="188" t="s">
        <v>838</v>
      </c>
      <c r="G440" s="36"/>
      <c r="H440" s="36"/>
      <c r="I440" s="189"/>
      <c r="J440" s="36"/>
      <c r="K440" s="36"/>
      <c r="L440" s="39"/>
      <c r="M440" s="190"/>
      <c r="N440" s="191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163</v>
      </c>
      <c r="AU440" s="17" t="s">
        <v>83</v>
      </c>
    </row>
    <row r="441" spans="1:65" s="2" customFormat="1" ht="16.5" customHeight="1" x14ac:dyDescent="0.2">
      <c r="A441" s="34"/>
      <c r="B441" s="35"/>
      <c r="C441" s="174" t="s">
        <v>839</v>
      </c>
      <c r="D441" s="174" t="s">
        <v>157</v>
      </c>
      <c r="E441" s="175" t="s">
        <v>840</v>
      </c>
      <c r="F441" s="176" t="s">
        <v>841</v>
      </c>
      <c r="G441" s="177" t="s">
        <v>171</v>
      </c>
      <c r="H441" s="178">
        <v>10</v>
      </c>
      <c r="I441" s="179"/>
      <c r="J441" s="180">
        <f>ROUND(I441*H441,2)</f>
        <v>0</v>
      </c>
      <c r="K441" s="176" t="s">
        <v>160</v>
      </c>
      <c r="L441" s="39"/>
      <c r="M441" s="181" t="s">
        <v>19</v>
      </c>
      <c r="N441" s="182" t="s">
        <v>44</v>
      </c>
      <c r="O441" s="64"/>
      <c r="P441" s="183">
        <f>O441*H441</f>
        <v>0</v>
      </c>
      <c r="Q441" s="183">
        <v>2.4000000000000001E-4</v>
      </c>
      <c r="R441" s="183">
        <f>Q441*H441</f>
        <v>2.4000000000000002E-3</v>
      </c>
      <c r="S441" s="183">
        <v>0</v>
      </c>
      <c r="T441" s="18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5" t="s">
        <v>251</v>
      </c>
      <c r="AT441" s="185" t="s">
        <v>157</v>
      </c>
      <c r="AU441" s="185" t="s">
        <v>83</v>
      </c>
      <c r="AY441" s="17" t="s">
        <v>155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7" t="s">
        <v>81</v>
      </c>
      <c r="BK441" s="186">
        <f>ROUND(I441*H441,2)</f>
        <v>0</v>
      </c>
      <c r="BL441" s="17" t="s">
        <v>251</v>
      </c>
      <c r="BM441" s="185" t="s">
        <v>842</v>
      </c>
    </row>
    <row r="442" spans="1:65" s="2" customFormat="1" ht="10.199999999999999" x14ac:dyDescent="0.2">
      <c r="A442" s="34"/>
      <c r="B442" s="35"/>
      <c r="C442" s="36"/>
      <c r="D442" s="187" t="s">
        <v>163</v>
      </c>
      <c r="E442" s="36"/>
      <c r="F442" s="188" t="s">
        <v>843</v>
      </c>
      <c r="G442" s="36"/>
      <c r="H442" s="36"/>
      <c r="I442" s="189"/>
      <c r="J442" s="36"/>
      <c r="K442" s="36"/>
      <c r="L442" s="39"/>
      <c r="M442" s="190"/>
      <c r="N442" s="191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163</v>
      </c>
      <c r="AU442" s="17" t="s">
        <v>83</v>
      </c>
    </row>
    <row r="443" spans="1:65" s="2" customFormat="1" ht="24.15" customHeight="1" x14ac:dyDescent="0.2">
      <c r="A443" s="34"/>
      <c r="B443" s="35"/>
      <c r="C443" s="174" t="s">
        <v>844</v>
      </c>
      <c r="D443" s="174" t="s">
        <v>157</v>
      </c>
      <c r="E443" s="175" t="s">
        <v>845</v>
      </c>
      <c r="F443" s="176" t="s">
        <v>846</v>
      </c>
      <c r="G443" s="177" t="s">
        <v>203</v>
      </c>
      <c r="H443" s="178">
        <v>0.625</v>
      </c>
      <c r="I443" s="179"/>
      <c r="J443" s="180">
        <f>ROUND(I443*H443,2)</f>
        <v>0</v>
      </c>
      <c r="K443" s="176" t="s">
        <v>160</v>
      </c>
      <c r="L443" s="39"/>
      <c r="M443" s="181" t="s">
        <v>19</v>
      </c>
      <c r="N443" s="182" t="s">
        <v>44</v>
      </c>
      <c r="O443" s="64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5" t="s">
        <v>251</v>
      </c>
      <c r="AT443" s="185" t="s">
        <v>157</v>
      </c>
      <c r="AU443" s="185" t="s">
        <v>83</v>
      </c>
      <c r="AY443" s="17" t="s">
        <v>155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7" t="s">
        <v>81</v>
      </c>
      <c r="BK443" s="186">
        <f>ROUND(I443*H443,2)</f>
        <v>0</v>
      </c>
      <c r="BL443" s="17" t="s">
        <v>251</v>
      </c>
      <c r="BM443" s="185" t="s">
        <v>847</v>
      </c>
    </row>
    <row r="444" spans="1:65" s="2" customFormat="1" ht="10.199999999999999" x14ac:dyDescent="0.2">
      <c r="A444" s="34"/>
      <c r="B444" s="35"/>
      <c r="C444" s="36"/>
      <c r="D444" s="187" t="s">
        <v>163</v>
      </c>
      <c r="E444" s="36"/>
      <c r="F444" s="188" t="s">
        <v>848</v>
      </c>
      <c r="G444" s="36"/>
      <c r="H444" s="36"/>
      <c r="I444" s="189"/>
      <c r="J444" s="36"/>
      <c r="K444" s="36"/>
      <c r="L444" s="39"/>
      <c r="M444" s="190"/>
      <c r="N444" s="191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163</v>
      </c>
      <c r="AU444" s="17" t="s">
        <v>83</v>
      </c>
    </row>
    <row r="445" spans="1:65" s="2" customFormat="1" ht="24.15" customHeight="1" x14ac:dyDescent="0.2">
      <c r="A445" s="34"/>
      <c r="B445" s="35"/>
      <c r="C445" s="174" t="s">
        <v>849</v>
      </c>
      <c r="D445" s="174" t="s">
        <v>157</v>
      </c>
      <c r="E445" s="175" t="s">
        <v>850</v>
      </c>
      <c r="F445" s="176" t="s">
        <v>851</v>
      </c>
      <c r="G445" s="177" t="s">
        <v>203</v>
      </c>
      <c r="H445" s="178">
        <v>0.625</v>
      </c>
      <c r="I445" s="179"/>
      <c r="J445" s="180">
        <f>ROUND(I445*H445,2)</f>
        <v>0</v>
      </c>
      <c r="K445" s="176" t="s">
        <v>160</v>
      </c>
      <c r="L445" s="39"/>
      <c r="M445" s="181" t="s">
        <v>19</v>
      </c>
      <c r="N445" s="182" t="s">
        <v>44</v>
      </c>
      <c r="O445" s="64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5" t="s">
        <v>251</v>
      </c>
      <c r="AT445" s="185" t="s">
        <v>157</v>
      </c>
      <c r="AU445" s="185" t="s">
        <v>83</v>
      </c>
      <c r="AY445" s="17" t="s">
        <v>155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7" t="s">
        <v>81</v>
      </c>
      <c r="BK445" s="186">
        <f>ROUND(I445*H445,2)</f>
        <v>0</v>
      </c>
      <c r="BL445" s="17" t="s">
        <v>251</v>
      </c>
      <c r="BM445" s="185" t="s">
        <v>852</v>
      </c>
    </row>
    <row r="446" spans="1:65" s="2" customFormat="1" ht="10.199999999999999" x14ac:dyDescent="0.2">
      <c r="A446" s="34"/>
      <c r="B446" s="35"/>
      <c r="C446" s="36"/>
      <c r="D446" s="187" t="s">
        <v>163</v>
      </c>
      <c r="E446" s="36"/>
      <c r="F446" s="188" t="s">
        <v>853</v>
      </c>
      <c r="G446" s="36"/>
      <c r="H446" s="36"/>
      <c r="I446" s="189"/>
      <c r="J446" s="36"/>
      <c r="K446" s="36"/>
      <c r="L446" s="39"/>
      <c r="M446" s="190"/>
      <c r="N446" s="191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163</v>
      </c>
      <c r="AU446" s="17" t="s">
        <v>83</v>
      </c>
    </row>
    <row r="447" spans="1:65" s="12" customFormat="1" ht="22.8" customHeight="1" x14ac:dyDescent="0.25">
      <c r="B447" s="158"/>
      <c r="C447" s="159"/>
      <c r="D447" s="160" t="s">
        <v>72</v>
      </c>
      <c r="E447" s="172" t="s">
        <v>854</v>
      </c>
      <c r="F447" s="172" t="s">
        <v>855</v>
      </c>
      <c r="G447" s="159"/>
      <c r="H447" s="159"/>
      <c r="I447" s="162"/>
      <c r="J447" s="173">
        <f>BK447</f>
        <v>0</v>
      </c>
      <c r="K447" s="159"/>
      <c r="L447" s="164"/>
      <c r="M447" s="165"/>
      <c r="N447" s="166"/>
      <c r="O447" s="166"/>
      <c r="P447" s="167">
        <f>SUM(P448:P453)</f>
        <v>0</v>
      </c>
      <c r="Q447" s="166"/>
      <c r="R447" s="167">
        <f>SUM(R448:R453)</f>
        <v>0.1656</v>
      </c>
      <c r="S447" s="166"/>
      <c r="T447" s="168">
        <f>SUM(T448:T453)</f>
        <v>0</v>
      </c>
      <c r="AR447" s="169" t="s">
        <v>83</v>
      </c>
      <c r="AT447" s="170" t="s">
        <v>72</v>
      </c>
      <c r="AU447" s="170" t="s">
        <v>81</v>
      </c>
      <c r="AY447" s="169" t="s">
        <v>155</v>
      </c>
      <c r="BK447" s="171">
        <f>SUM(BK448:BK453)</f>
        <v>0</v>
      </c>
    </row>
    <row r="448" spans="1:65" s="2" customFormat="1" ht="24.15" customHeight="1" x14ac:dyDescent="0.2">
      <c r="A448" s="34"/>
      <c r="B448" s="35"/>
      <c r="C448" s="174" t="s">
        <v>856</v>
      </c>
      <c r="D448" s="174" t="s">
        <v>157</v>
      </c>
      <c r="E448" s="175" t="s">
        <v>857</v>
      </c>
      <c r="F448" s="176" t="s">
        <v>858</v>
      </c>
      <c r="G448" s="177" t="s">
        <v>773</v>
      </c>
      <c r="H448" s="178">
        <v>18</v>
      </c>
      <c r="I448" s="179"/>
      <c r="J448" s="180">
        <f>ROUND(I448*H448,2)</f>
        <v>0</v>
      </c>
      <c r="K448" s="176" t="s">
        <v>160</v>
      </c>
      <c r="L448" s="39"/>
      <c r="M448" s="181" t="s">
        <v>19</v>
      </c>
      <c r="N448" s="182" t="s">
        <v>44</v>
      </c>
      <c r="O448" s="64"/>
      <c r="P448" s="183">
        <f>O448*H448</f>
        <v>0</v>
      </c>
      <c r="Q448" s="183">
        <v>9.1999999999999998E-3</v>
      </c>
      <c r="R448" s="183">
        <f>Q448*H448</f>
        <v>0.1656</v>
      </c>
      <c r="S448" s="183">
        <v>0</v>
      </c>
      <c r="T448" s="184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5" t="s">
        <v>251</v>
      </c>
      <c r="AT448" s="185" t="s">
        <v>157</v>
      </c>
      <c r="AU448" s="185" t="s">
        <v>83</v>
      </c>
      <c r="AY448" s="17" t="s">
        <v>155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17" t="s">
        <v>81</v>
      </c>
      <c r="BK448" s="186">
        <f>ROUND(I448*H448,2)</f>
        <v>0</v>
      </c>
      <c r="BL448" s="17" t="s">
        <v>251</v>
      </c>
      <c r="BM448" s="185" t="s">
        <v>859</v>
      </c>
    </row>
    <row r="449" spans="1:65" s="2" customFormat="1" ht="10.199999999999999" x14ac:dyDescent="0.2">
      <c r="A449" s="34"/>
      <c r="B449" s="35"/>
      <c r="C449" s="36"/>
      <c r="D449" s="187" t="s">
        <v>163</v>
      </c>
      <c r="E449" s="36"/>
      <c r="F449" s="188" t="s">
        <v>860</v>
      </c>
      <c r="G449" s="36"/>
      <c r="H449" s="36"/>
      <c r="I449" s="189"/>
      <c r="J449" s="36"/>
      <c r="K449" s="36"/>
      <c r="L449" s="39"/>
      <c r="M449" s="190"/>
      <c r="N449" s="191"/>
      <c r="O449" s="64"/>
      <c r="P449" s="64"/>
      <c r="Q449" s="64"/>
      <c r="R449" s="64"/>
      <c r="S449" s="64"/>
      <c r="T449" s="65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163</v>
      </c>
      <c r="AU449" s="17" t="s">
        <v>83</v>
      </c>
    </row>
    <row r="450" spans="1:65" s="2" customFormat="1" ht="24.15" customHeight="1" x14ac:dyDescent="0.2">
      <c r="A450" s="34"/>
      <c r="B450" s="35"/>
      <c r="C450" s="174" t="s">
        <v>861</v>
      </c>
      <c r="D450" s="174" t="s">
        <v>157</v>
      </c>
      <c r="E450" s="175" t="s">
        <v>862</v>
      </c>
      <c r="F450" s="176" t="s">
        <v>863</v>
      </c>
      <c r="G450" s="177" t="s">
        <v>203</v>
      </c>
      <c r="H450" s="178">
        <v>0.16600000000000001</v>
      </c>
      <c r="I450" s="179"/>
      <c r="J450" s="180">
        <f>ROUND(I450*H450,2)</f>
        <v>0</v>
      </c>
      <c r="K450" s="176" t="s">
        <v>160</v>
      </c>
      <c r="L450" s="39"/>
      <c r="M450" s="181" t="s">
        <v>19</v>
      </c>
      <c r="N450" s="182" t="s">
        <v>44</v>
      </c>
      <c r="O450" s="64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5" t="s">
        <v>251</v>
      </c>
      <c r="AT450" s="185" t="s">
        <v>157</v>
      </c>
      <c r="AU450" s="185" t="s">
        <v>83</v>
      </c>
      <c r="AY450" s="17" t="s">
        <v>155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7" t="s">
        <v>81</v>
      </c>
      <c r="BK450" s="186">
        <f>ROUND(I450*H450,2)</f>
        <v>0</v>
      </c>
      <c r="BL450" s="17" t="s">
        <v>251</v>
      </c>
      <c r="BM450" s="185" t="s">
        <v>864</v>
      </c>
    </row>
    <row r="451" spans="1:65" s="2" customFormat="1" ht="10.199999999999999" x14ac:dyDescent="0.2">
      <c r="A451" s="34"/>
      <c r="B451" s="35"/>
      <c r="C451" s="36"/>
      <c r="D451" s="187" t="s">
        <v>163</v>
      </c>
      <c r="E451" s="36"/>
      <c r="F451" s="188" t="s">
        <v>865</v>
      </c>
      <c r="G451" s="36"/>
      <c r="H451" s="36"/>
      <c r="I451" s="189"/>
      <c r="J451" s="36"/>
      <c r="K451" s="36"/>
      <c r="L451" s="39"/>
      <c r="M451" s="190"/>
      <c r="N451" s="191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163</v>
      </c>
      <c r="AU451" s="17" t="s">
        <v>83</v>
      </c>
    </row>
    <row r="452" spans="1:65" s="2" customFormat="1" ht="24.15" customHeight="1" x14ac:dyDescent="0.2">
      <c r="A452" s="34"/>
      <c r="B452" s="35"/>
      <c r="C452" s="174" t="s">
        <v>866</v>
      </c>
      <c r="D452" s="174" t="s">
        <v>157</v>
      </c>
      <c r="E452" s="175" t="s">
        <v>867</v>
      </c>
      <c r="F452" s="176" t="s">
        <v>868</v>
      </c>
      <c r="G452" s="177" t="s">
        <v>203</v>
      </c>
      <c r="H452" s="178">
        <v>0.16600000000000001</v>
      </c>
      <c r="I452" s="179"/>
      <c r="J452" s="180">
        <f>ROUND(I452*H452,2)</f>
        <v>0</v>
      </c>
      <c r="K452" s="176" t="s">
        <v>160</v>
      </c>
      <c r="L452" s="39"/>
      <c r="M452" s="181" t="s">
        <v>19</v>
      </c>
      <c r="N452" s="182" t="s">
        <v>44</v>
      </c>
      <c r="O452" s="64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5" t="s">
        <v>251</v>
      </c>
      <c r="AT452" s="185" t="s">
        <v>157</v>
      </c>
      <c r="AU452" s="185" t="s">
        <v>83</v>
      </c>
      <c r="AY452" s="17" t="s">
        <v>155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7" t="s">
        <v>81</v>
      </c>
      <c r="BK452" s="186">
        <f>ROUND(I452*H452,2)</f>
        <v>0</v>
      </c>
      <c r="BL452" s="17" t="s">
        <v>251</v>
      </c>
      <c r="BM452" s="185" t="s">
        <v>869</v>
      </c>
    </row>
    <row r="453" spans="1:65" s="2" customFormat="1" ht="10.199999999999999" x14ac:dyDescent="0.2">
      <c r="A453" s="34"/>
      <c r="B453" s="35"/>
      <c r="C453" s="36"/>
      <c r="D453" s="187" t="s">
        <v>163</v>
      </c>
      <c r="E453" s="36"/>
      <c r="F453" s="188" t="s">
        <v>870</v>
      </c>
      <c r="G453" s="36"/>
      <c r="H453" s="36"/>
      <c r="I453" s="189"/>
      <c r="J453" s="36"/>
      <c r="K453" s="36"/>
      <c r="L453" s="39"/>
      <c r="M453" s="190"/>
      <c r="N453" s="191"/>
      <c r="O453" s="64"/>
      <c r="P453" s="64"/>
      <c r="Q453" s="64"/>
      <c r="R453" s="64"/>
      <c r="S453" s="64"/>
      <c r="T453" s="65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7" t="s">
        <v>163</v>
      </c>
      <c r="AU453" s="17" t="s">
        <v>83</v>
      </c>
    </row>
    <row r="454" spans="1:65" s="12" customFormat="1" ht="22.8" customHeight="1" x14ac:dyDescent="0.25">
      <c r="B454" s="158"/>
      <c r="C454" s="159"/>
      <c r="D454" s="160" t="s">
        <v>72</v>
      </c>
      <c r="E454" s="172" t="s">
        <v>871</v>
      </c>
      <c r="F454" s="172" t="s">
        <v>872</v>
      </c>
      <c r="G454" s="159"/>
      <c r="H454" s="159"/>
      <c r="I454" s="162"/>
      <c r="J454" s="173">
        <f>BK454</f>
        <v>0</v>
      </c>
      <c r="K454" s="159"/>
      <c r="L454" s="164"/>
      <c r="M454" s="165"/>
      <c r="N454" s="166"/>
      <c r="O454" s="166"/>
      <c r="P454" s="167">
        <f>SUM(P455:P462)</f>
        <v>0</v>
      </c>
      <c r="Q454" s="166"/>
      <c r="R454" s="167">
        <f>SUM(R455:R462)</f>
        <v>3.3E-4</v>
      </c>
      <c r="S454" s="166"/>
      <c r="T454" s="168">
        <f>SUM(T455:T462)</f>
        <v>0</v>
      </c>
      <c r="AR454" s="169" t="s">
        <v>83</v>
      </c>
      <c r="AT454" s="170" t="s">
        <v>72</v>
      </c>
      <c r="AU454" s="170" t="s">
        <v>81</v>
      </c>
      <c r="AY454" s="169" t="s">
        <v>155</v>
      </c>
      <c r="BK454" s="171">
        <f>SUM(BK455:BK462)</f>
        <v>0</v>
      </c>
    </row>
    <row r="455" spans="1:65" s="2" customFormat="1" ht="21.75" customHeight="1" x14ac:dyDescent="0.2">
      <c r="A455" s="34"/>
      <c r="B455" s="35"/>
      <c r="C455" s="174" t="s">
        <v>873</v>
      </c>
      <c r="D455" s="174" t="s">
        <v>157</v>
      </c>
      <c r="E455" s="175" t="s">
        <v>874</v>
      </c>
      <c r="F455" s="176" t="s">
        <v>875</v>
      </c>
      <c r="G455" s="177" t="s">
        <v>171</v>
      </c>
      <c r="H455" s="178">
        <v>6</v>
      </c>
      <c r="I455" s="179"/>
      <c r="J455" s="180">
        <f>ROUND(I455*H455,2)</f>
        <v>0</v>
      </c>
      <c r="K455" s="176" t="s">
        <v>160</v>
      </c>
      <c r="L455" s="39"/>
      <c r="M455" s="181" t="s">
        <v>19</v>
      </c>
      <c r="N455" s="182" t="s">
        <v>44</v>
      </c>
      <c r="O455" s="64"/>
      <c r="P455" s="183">
        <f>O455*H455</f>
        <v>0</v>
      </c>
      <c r="Q455" s="183">
        <v>1.0000000000000001E-5</v>
      </c>
      <c r="R455" s="183">
        <f>Q455*H455</f>
        <v>6.0000000000000008E-5</v>
      </c>
      <c r="S455" s="183">
        <v>0</v>
      </c>
      <c r="T455" s="184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5" t="s">
        <v>251</v>
      </c>
      <c r="AT455" s="185" t="s">
        <v>157</v>
      </c>
      <c r="AU455" s="185" t="s">
        <v>83</v>
      </c>
      <c r="AY455" s="17" t="s">
        <v>155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7" t="s">
        <v>81</v>
      </c>
      <c r="BK455" s="186">
        <f>ROUND(I455*H455,2)</f>
        <v>0</v>
      </c>
      <c r="BL455" s="17" t="s">
        <v>251</v>
      </c>
      <c r="BM455" s="185" t="s">
        <v>876</v>
      </c>
    </row>
    <row r="456" spans="1:65" s="2" customFormat="1" ht="10.199999999999999" x14ac:dyDescent="0.2">
      <c r="A456" s="34"/>
      <c r="B456" s="35"/>
      <c r="C456" s="36"/>
      <c r="D456" s="187" t="s">
        <v>163</v>
      </c>
      <c r="E456" s="36"/>
      <c r="F456" s="188" t="s">
        <v>877</v>
      </c>
      <c r="G456" s="36"/>
      <c r="H456" s="36"/>
      <c r="I456" s="189"/>
      <c r="J456" s="36"/>
      <c r="K456" s="36"/>
      <c r="L456" s="39"/>
      <c r="M456" s="190"/>
      <c r="N456" s="191"/>
      <c r="O456" s="64"/>
      <c r="P456" s="64"/>
      <c r="Q456" s="64"/>
      <c r="R456" s="64"/>
      <c r="S456" s="64"/>
      <c r="T456" s="65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163</v>
      </c>
      <c r="AU456" s="17" t="s">
        <v>83</v>
      </c>
    </row>
    <row r="457" spans="1:65" s="2" customFormat="1" ht="21.75" customHeight="1" x14ac:dyDescent="0.2">
      <c r="A457" s="34"/>
      <c r="B457" s="35"/>
      <c r="C457" s="174" t="s">
        <v>878</v>
      </c>
      <c r="D457" s="174" t="s">
        <v>157</v>
      </c>
      <c r="E457" s="175" t="s">
        <v>879</v>
      </c>
      <c r="F457" s="176" t="s">
        <v>880</v>
      </c>
      <c r="G457" s="177" t="s">
        <v>171</v>
      </c>
      <c r="H457" s="178">
        <v>4</v>
      </c>
      <c r="I457" s="179"/>
      <c r="J457" s="180">
        <f>ROUND(I457*H457,2)</f>
        <v>0</v>
      </c>
      <c r="K457" s="176" t="s">
        <v>160</v>
      </c>
      <c r="L457" s="39"/>
      <c r="M457" s="181" t="s">
        <v>19</v>
      </c>
      <c r="N457" s="182" t="s">
        <v>44</v>
      </c>
      <c r="O457" s="64"/>
      <c r="P457" s="183">
        <f>O457*H457</f>
        <v>0</v>
      </c>
      <c r="Q457" s="183">
        <v>1.0000000000000001E-5</v>
      </c>
      <c r="R457" s="183">
        <f>Q457*H457</f>
        <v>4.0000000000000003E-5</v>
      </c>
      <c r="S457" s="183">
        <v>0</v>
      </c>
      <c r="T457" s="184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5" t="s">
        <v>251</v>
      </c>
      <c r="AT457" s="185" t="s">
        <v>157</v>
      </c>
      <c r="AU457" s="185" t="s">
        <v>83</v>
      </c>
      <c r="AY457" s="17" t="s">
        <v>155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7" t="s">
        <v>81</v>
      </c>
      <c r="BK457" s="186">
        <f>ROUND(I457*H457,2)</f>
        <v>0</v>
      </c>
      <c r="BL457" s="17" t="s">
        <v>251</v>
      </c>
      <c r="BM457" s="185" t="s">
        <v>881</v>
      </c>
    </row>
    <row r="458" spans="1:65" s="2" customFormat="1" ht="10.199999999999999" x14ac:dyDescent="0.2">
      <c r="A458" s="34"/>
      <c r="B458" s="35"/>
      <c r="C458" s="36"/>
      <c r="D458" s="187" t="s">
        <v>163</v>
      </c>
      <c r="E458" s="36"/>
      <c r="F458" s="188" t="s">
        <v>882</v>
      </c>
      <c r="G458" s="36"/>
      <c r="H458" s="36"/>
      <c r="I458" s="189"/>
      <c r="J458" s="36"/>
      <c r="K458" s="36"/>
      <c r="L458" s="39"/>
      <c r="M458" s="190"/>
      <c r="N458" s="191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163</v>
      </c>
      <c r="AU458" s="17" t="s">
        <v>83</v>
      </c>
    </row>
    <row r="459" spans="1:65" s="2" customFormat="1" ht="21.75" customHeight="1" x14ac:dyDescent="0.2">
      <c r="A459" s="34"/>
      <c r="B459" s="35"/>
      <c r="C459" s="174" t="s">
        <v>883</v>
      </c>
      <c r="D459" s="174" t="s">
        <v>157</v>
      </c>
      <c r="E459" s="175" t="s">
        <v>884</v>
      </c>
      <c r="F459" s="176" t="s">
        <v>885</v>
      </c>
      <c r="G459" s="177" t="s">
        <v>171</v>
      </c>
      <c r="H459" s="178">
        <v>2</v>
      </c>
      <c r="I459" s="179"/>
      <c r="J459" s="180">
        <f>ROUND(I459*H459,2)</f>
        <v>0</v>
      </c>
      <c r="K459" s="176" t="s">
        <v>160</v>
      </c>
      <c r="L459" s="39"/>
      <c r="M459" s="181" t="s">
        <v>19</v>
      </c>
      <c r="N459" s="182" t="s">
        <v>44</v>
      </c>
      <c r="O459" s="64"/>
      <c r="P459" s="183">
        <f>O459*H459</f>
        <v>0</v>
      </c>
      <c r="Q459" s="183">
        <v>1.0000000000000001E-5</v>
      </c>
      <c r="R459" s="183">
        <f>Q459*H459</f>
        <v>2.0000000000000002E-5</v>
      </c>
      <c r="S459" s="183">
        <v>0</v>
      </c>
      <c r="T459" s="184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5" t="s">
        <v>251</v>
      </c>
      <c r="AT459" s="185" t="s">
        <v>157</v>
      </c>
      <c r="AU459" s="185" t="s">
        <v>83</v>
      </c>
      <c r="AY459" s="17" t="s">
        <v>155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17" t="s">
        <v>81</v>
      </c>
      <c r="BK459" s="186">
        <f>ROUND(I459*H459,2)</f>
        <v>0</v>
      </c>
      <c r="BL459" s="17" t="s">
        <v>251</v>
      </c>
      <c r="BM459" s="185" t="s">
        <v>886</v>
      </c>
    </row>
    <row r="460" spans="1:65" s="2" customFormat="1" ht="10.199999999999999" x14ac:dyDescent="0.2">
      <c r="A460" s="34"/>
      <c r="B460" s="35"/>
      <c r="C460" s="36"/>
      <c r="D460" s="187" t="s">
        <v>163</v>
      </c>
      <c r="E460" s="36"/>
      <c r="F460" s="188" t="s">
        <v>887</v>
      </c>
      <c r="G460" s="36"/>
      <c r="H460" s="36"/>
      <c r="I460" s="189"/>
      <c r="J460" s="36"/>
      <c r="K460" s="36"/>
      <c r="L460" s="39"/>
      <c r="M460" s="190"/>
      <c r="N460" s="191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163</v>
      </c>
      <c r="AU460" s="17" t="s">
        <v>83</v>
      </c>
    </row>
    <row r="461" spans="1:65" s="2" customFormat="1" ht="24.15" customHeight="1" x14ac:dyDescent="0.2">
      <c r="A461" s="34"/>
      <c r="B461" s="35"/>
      <c r="C461" s="174" t="s">
        <v>888</v>
      </c>
      <c r="D461" s="174" t="s">
        <v>157</v>
      </c>
      <c r="E461" s="175" t="s">
        <v>889</v>
      </c>
      <c r="F461" s="176" t="s">
        <v>890</v>
      </c>
      <c r="G461" s="177" t="s">
        <v>171</v>
      </c>
      <c r="H461" s="178">
        <v>1</v>
      </c>
      <c r="I461" s="179"/>
      <c r="J461" s="180">
        <f>ROUND(I461*H461,2)</f>
        <v>0</v>
      </c>
      <c r="K461" s="176" t="s">
        <v>160</v>
      </c>
      <c r="L461" s="39"/>
      <c r="M461" s="181" t="s">
        <v>19</v>
      </c>
      <c r="N461" s="182" t="s">
        <v>44</v>
      </c>
      <c r="O461" s="64"/>
      <c r="P461" s="183">
        <f>O461*H461</f>
        <v>0</v>
      </c>
      <c r="Q461" s="183">
        <v>2.1000000000000001E-4</v>
      </c>
      <c r="R461" s="183">
        <f>Q461*H461</f>
        <v>2.1000000000000001E-4</v>
      </c>
      <c r="S461" s="183">
        <v>0</v>
      </c>
      <c r="T461" s="184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5" t="s">
        <v>251</v>
      </c>
      <c r="AT461" s="185" t="s">
        <v>157</v>
      </c>
      <c r="AU461" s="185" t="s">
        <v>83</v>
      </c>
      <c r="AY461" s="17" t="s">
        <v>155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17" t="s">
        <v>81</v>
      </c>
      <c r="BK461" s="186">
        <f>ROUND(I461*H461,2)</f>
        <v>0</v>
      </c>
      <c r="BL461" s="17" t="s">
        <v>251</v>
      </c>
      <c r="BM461" s="185" t="s">
        <v>891</v>
      </c>
    </row>
    <row r="462" spans="1:65" s="2" customFormat="1" ht="10.199999999999999" x14ac:dyDescent="0.2">
      <c r="A462" s="34"/>
      <c r="B462" s="35"/>
      <c r="C462" s="36"/>
      <c r="D462" s="187" t="s">
        <v>163</v>
      </c>
      <c r="E462" s="36"/>
      <c r="F462" s="188" t="s">
        <v>892</v>
      </c>
      <c r="G462" s="36"/>
      <c r="H462" s="36"/>
      <c r="I462" s="189"/>
      <c r="J462" s="36"/>
      <c r="K462" s="36"/>
      <c r="L462" s="39"/>
      <c r="M462" s="190"/>
      <c r="N462" s="191"/>
      <c r="O462" s="64"/>
      <c r="P462" s="64"/>
      <c r="Q462" s="64"/>
      <c r="R462" s="64"/>
      <c r="S462" s="64"/>
      <c r="T462" s="65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163</v>
      </c>
      <c r="AU462" s="17" t="s">
        <v>83</v>
      </c>
    </row>
    <row r="463" spans="1:65" s="12" customFormat="1" ht="22.8" customHeight="1" x14ac:dyDescent="0.25">
      <c r="B463" s="158"/>
      <c r="C463" s="159"/>
      <c r="D463" s="160" t="s">
        <v>72</v>
      </c>
      <c r="E463" s="172" t="s">
        <v>893</v>
      </c>
      <c r="F463" s="172" t="s">
        <v>894</v>
      </c>
      <c r="G463" s="159"/>
      <c r="H463" s="159"/>
      <c r="I463" s="162"/>
      <c r="J463" s="173">
        <f>BK463</f>
        <v>0</v>
      </c>
      <c r="K463" s="159"/>
      <c r="L463" s="164"/>
      <c r="M463" s="165"/>
      <c r="N463" s="166"/>
      <c r="O463" s="166"/>
      <c r="P463" s="167">
        <f>SUM(P464:P475)</f>
        <v>0</v>
      </c>
      <c r="Q463" s="166"/>
      <c r="R463" s="167">
        <f>SUM(R464:R475)</f>
        <v>3.5569999999999997E-2</v>
      </c>
      <c r="S463" s="166"/>
      <c r="T463" s="168">
        <f>SUM(T464:T475)</f>
        <v>0</v>
      </c>
      <c r="AR463" s="169" t="s">
        <v>83</v>
      </c>
      <c r="AT463" s="170" t="s">
        <v>72</v>
      </c>
      <c r="AU463" s="170" t="s">
        <v>81</v>
      </c>
      <c r="AY463" s="169" t="s">
        <v>155</v>
      </c>
      <c r="BK463" s="171">
        <f>SUM(BK464:BK475)</f>
        <v>0</v>
      </c>
    </row>
    <row r="464" spans="1:65" s="2" customFormat="1" ht="16.5" customHeight="1" x14ac:dyDescent="0.2">
      <c r="A464" s="34"/>
      <c r="B464" s="35"/>
      <c r="C464" s="174" t="s">
        <v>895</v>
      </c>
      <c r="D464" s="174" t="s">
        <v>157</v>
      </c>
      <c r="E464" s="175" t="s">
        <v>896</v>
      </c>
      <c r="F464" s="176" t="s">
        <v>897</v>
      </c>
      <c r="G464" s="177" t="s">
        <v>307</v>
      </c>
      <c r="H464" s="178">
        <v>4</v>
      </c>
      <c r="I464" s="179"/>
      <c r="J464" s="180">
        <f>ROUND(I464*H464,2)</f>
        <v>0</v>
      </c>
      <c r="K464" s="176" t="s">
        <v>160</v>
      </c>
      <c r="L464" s="39"/>
      <c r="M464" s="181" t="s">
        <v>19</v>
      </c>
      <c r="N464" s="182" t="s">
        <v>44</v>
      </c>
      <c r="O464" s="64"/>
      <c r="P464" s="183">
        <f>O464*H464</f>
        <v>0</v>
      </c>
      <c r="Q464" s="183">
        <v>2.4000000000000001E-4</v>
      </c>
      <c r="R464" s="183">
        <f>Q464*H464</f>
        <v>9.6000000000000002E-4</v>
      </c>
      <c r="S464" s="183">
        <v>0</v>
      </c>
      <c r="T464" s="184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85" t="s">
        <v>251</v>
      </c>
      <c r="AT464" s="185" t="s">
        <v>157</v>
      </c>
      <c r="AU464" s="185" t="s">
        <v>83</v>
      </c>
      <c r="AY464" s="17" t="s">
        <v>155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7" t="s">
        <v>81</v>
      </c>
      <c r="BK464" s="186">
        <f>ROUND(I464*H464,2)</f>
        <v>0</v>
      </c>
      <c r="BL464" s="17" t="s">
        <v>251</v>
      </c>
      <c r="BM464" s="185" t="s">
        <v>898</v>
      </c>
    </row>
    <row r="465" spans="1:65" s="2" customFormat="1" ht="10.199999999999999" x14ac:dyDescent="0.2">
      <c r="A465" s="34"/>
      <c r="B465" s="35"/>
      <c r="C465" s="36"/>
      <c r="D465" s="187" t="s">
        <v>163</v>
      </c>
      <c r="E465" s="36"/>
      <c r="F465" s="188" t="s">
        <v>899</v>
      </c>
      <c r="G465" s="36"/>
      <c r="H465" s="36"/>
      <c r="I465" s="189"/>
      <c r="J465" s="36"/>
      <c r="K465" s="36"/>
      <c r="L465" s="39"/>
      <c r="M465" s="190"/>
      <c r="N465" s="191"/>
      <c r="O465" s="64"/>
      <c r="P465" s="64"/>
      <c r="Q465" s="64"/>
      <c r="R465" s="64"/>
      <c r="S465" s="64"/>
      <c r="T465" s="65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163</v>
      </c>
      <c r="AU465" s="17" t="s">
        <v>83</v>
      </c>
    </row>
    <row r="466" spans="1:65" s="2" customFormat="1" ht="16.5" customHeight="1" x14ac:dyDescent="0.2">
      <c r="A466" s="34"/>
      <c r="B466" s="35"/>
      <c r="C466" s="215" t="s">
        <v>900</v>
      </c>
      <c r="D466" s="215" t="s">
        <v>336</v>
      </c>
      <c r="E466" s="216" t="s">
        <v>901</v>
      </c>
      <c r="F466" s="217" t="s">
        <v>902</v>
      </c>
      <c r="G466" s="218" t="s">
        <v>307</v>
      </c>
      <c r="H466" s="219">
        <v>4</v>
      </c>
      <c r="I466" s="220"/>
      <c r="J466" s="221">
        <f>ROUND(I466*H466,2)</f>
        <v>0</v>
      </c>
      <c r="K466" s="217" t="s">
        <v>160</v>
      </c>
      <c r="L466" s="222"/>
      <c r="M466" s="223" t="s">
        <v>19</v>
      </c>
      <c r="N466" s="224" t="s">
        <v>44</v>
      </c>
      <c r="O466" s="64"/>
      <c r="P466" s="183">
        <f>O466*H466</f>
        <v>0</v>
      </c>
      <c r="Q466" s="183">
        <v>1.24E-3</v>
      </c>
      <c r="R466" s="183">
        <f>Q466*H466</f>
        <v>4.96E-3</v>
      </c>
      <c r="S466" s="183">
        <v>0</v>
      </c>
      <c r="T466" s="184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5" t="s">
        <v>349</v>
      </c>
      <c r="AT466" s="185" t="s">
        <v>336</v>
      </c>
      <c r="AU466" s="185" t="s">
        <v>83</v>
      </c>
      <c r="AY466" s="17" t="s">
        <v>155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7" t="s">
        <v>81</v>
      </c>
      <c r="BK466" s="186">
        <f>ROUND(I466*H466,2)</f>
        <v>0</v>
      </c>
      <c r="BL466" s="17" t="s">
        <v>251</v>
      </c>
      <c r="BM466" s="185" t="s">
        <v>903</v>
      </c>
    </row>
    <row r="467" spans="1:65" s="2" customFormat="1" ht="16.5" customHeight="1" x14ac:dyDescent="0.2">
      <c r="A467" s="34"/>
      <c r="B467" s="35"/>
      <c r="C467" s="174" t="s">
        <v>904</v>
      </c>
      <c r="D467" s="174" t="s">
        <v>157</v>
      </c>
      <c r="E467" s="175" t="s">
        <v>905</v>
      </c>
      <c r="F467" s="176" t="s">
        <v>906</v>
      </c>
      <c r="G467" s="177" t="s">
        <v>307</v>
      </c>
      <c r="H467" s="178">
        <v>15</v>
      </c>
      <c r="I467" s="179"/>
      <c r="J467" s="180">
        <f>ROUND(I467*H467,2)</f>
        <v>0</v>
      </c>
      <c r="K467" s="176" t="s">
        <v>160</v>
      </c>
      <c r="L467" s="39"/>
      <c r="M467" s="181" t="s">
        <v>19</v>
      </c>
      <c r="N467" s="182" t="s">
        <v>44</v>
      </c>
      <c r="O467" s="64"/>
      <c r="P467" s="183">
        <f>O467*H467</f>
        <v>0</v>
      </c>
      <c r="Q467" s="183">
        <v>1.3999999999999999E-4</v>
      </c>
      <c r="R467" s="183">
        <f>Q467*H467</f>
        <v>2.0999999999999999E-3</v>
      </c>
      <c r="S467" s="183">
        <v>0</v>
      </c>
      <c r="T467" s="184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5" t="s">
        <v>251</v>
      </c>
      <c r="AT467" s="185" t="s">
        <v>157</v>
      </c>
      <c r="AU467" s="185" t="s">
        <v>83</v>
      </c>
      <c r="AY467" s="17" t="s">
        <v>155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7" t="s">
        <v>81</v>
      </c>
      <c r="BK467" s="186">
        <f>ROUND(I467*H467,2)</f>
        <v>0</v>
      </c>
      <c r="BL467" s="17" t="s">
        <v>251</v>
      </c>
      <c r="BM467" s="185" t="s">
        <v>907</v>
      </c>
    </row>
    <row r="468" spans="1:65" s="2" customFormat="1" ht="10.199999999999999" x14ac:dyDescent="0.2">
      <c r="A468" s="34"/>
      <c r="B468" s="35"/>
      <c r="C468" s="36"/>
      <c r="D468" s="187" t="s">
        <v>163</v>
      </c>
      <c r="E468" s="36"/>
      <c r="F468" s="188" t="s">
        <v>908</v>
      </c>
      <c r="G468" s="36"/>
      <c r="H468" s="36"/>
      <c r="I468" s="189"/>
      <c r="J468" s="36"/>
      <c r="K468" s="36"/>
      <c r="L468" s="39"/>
      <c r="M468" s="190"/>
      <c r="N468" s="191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163</v>
      </c>
      <c r="AU468" s="17" t="s">
        <v>83</v>
      </c>
    </row>
    <row r="469" spans="1:65" s="2" customFormat="1" ht="16.5" customHeight="1" x14ac:dyDescent="0.2">
      <c r="A469" s="34"/>
      <c r="B469" s="35"/>
      <c r="C469" s="215" t="s">
        <v>909</v>
      </c>
      <c r="D469" s="215" t="s">
        <v>336</v>
      </c>
      <c r="E469" s="216" t="s">
        <v>910</v>
      </c>
      <c r="F469" s="217" t="s">
        <v>911</v>
      </c>
      <c r="G469" s="218" t="s">
        <v>307</v>
      </c>
      <c r="H469" s="219">
        <v>15</v>
      </c>
      <c r="I469" s="220"/>
      <c r="J469" s="221">
        <f>ROUND(I469*H469,2)</f>
        <v>0</v>
      </c>
      <c r="K469" s="217" t="s">
        <v>160</v>
      </c>
      <c r="L469" s="222"/>
      <c r="M469" s="223" t="s">
        <v>19</v>
      </c>
      <c r="N469" s="224" t="s">
        <v>44</v>
      </c>
      <c r="O469" s="64"/>
      <c r="P469" s="183">
        <f>O469*H469</f>
        <v>0</v>
      </c>
      <c r="Q469" s="183">
        <v>1.73E-3</v>
      </c>
      <c r="R469" s="183">
        <f>Q469*H469</f>
        <v>2.5950000000000001E-2</v>
      </c>
      <c r="S469" s="183">
        <v>0</v>
      </c>
      <c r="T469" s="18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5" t="s">
        <v>349</v>
      </c>
      <c r="AT469" s="185" t="s">
        <v>336</v>
      </c>
      <c r="AU469" s="185" t="s">
        <v>83</v>
      </c>
      <c r="AY469" s="17" t="s">
        <v>155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7" t="s">
        <v>81</v>
      </c>
      <c r="BK469" s="186">
        <f>ROUND(I469*H469,2)</f>
        <v>0</v>
      </c>
      <c r="BL469" s="17" t="s">
        <v>251</v>
      </c>
      <c r="BM469" s="185" t="s">
        <v>912</v>
      </c>
    </row>
    <row r="470" spans="1:65" s="2" customFormat="1" ht="21.75" customHeight="1" x14ac:dyDescent="0.2">
      <c r="A470" s="34"/>
      <c r="B470" s="35"/>
      <c r="C470" s="174" t="s">
        <v>913</v>
      </c>
      <c r="D470" s="174" t="s">
        <v>157</v>
      </c>
      <c r="E470" s="175" t="s">
        <v>914</v>
      </c>
      <c r="F470" s="176" t="s">
        <v>915</v>
      </c>
      <c r="G470" s="177" t="s">
        <v>171</v>
      </c>
      <c r="H470" s="178">
        <v>10</v>
      </c>
      <c r="I470" s="179"/>
      <c r="J470" s="180">
        <f>ROUND(I470*H470,2)</f>
        <v>0</v>
      </c>
      <c r="K470" s="176" t="s">
        <v>160</v>
      </c>
      <c r="L470" s="39"/>
      <c r="M470" s="181" t="s">
        <v>19</v>
      </c>
      <c r="N470" s="182" t="s">
        <v>44</v>
      </c>
      <c r="O470" s="64"/>
      <c r="P470" s="183">
        <f>O470*H470</f>
        <v>0</v>
      </c>
      <c r="Q470" s="183">
        <v>1.6000000000000001E-4</v>
      </c>
      <c r="R470" s="183">
        <f>Q470*H470</f>
        <v>1.6000000000000001E-3</v>
      </c>
      <c r="S470" s="183">
        <v>0</v>
      </c>
      <c r="T470" s="184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5" t="s">
        <v>251</v>
      </c>
      <c r="AT470" s="185" t="s">
        <v>157</v>
      </c>
      <c r="AU470" s="185" t="s">
        <v>83</v>
      </c>
      <c r="AY470" s="17" t="s">
        <v>155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7" t="s">
        <v>81</v>
      </c>
      <c r="BK470" s="186">
        <f>ROUND(I470*H470,2)</f>
        <v>0</v>
      </c>
      <c r="BL470" s="17" t="s">
        <v>251</v>
      </c>
      <c r="BM470" s="185" t="s">
        <v>916</v>
      </c>
    </row>
    <row r="471" spans="1:65" s="2" customFormat="1" ht="10.199999999999999" x14ac:dyDescent="0.2">
      <c r="A471" s="34"/>
      <c r="B471" s="35"/>
      <c r="C471" s="36"/>
      <c r="D471" s="187" t="s">
        <v>163</v>
      </c>
      <c r="E471" s="36"/>
      <c r="F471" s="188" t="s">
        <v>917</v>
      </c>
      <c r="G471" s="36"/>
      <c r="H471" s="36"/>
      <c r="I471" s="189"/>
      <c r="J471" s="36"/>
      <c r="K471" s="36"/>
      <c r="L471" s="39"/>
      <c r="M471" s="190"/>
      <c r="N471" s="191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163</v>
      </c>
      <c r="AU471" s="17" t="s">
        <v>83</v>
      </c>
    </row>
    <row r="472" spans="1:65" s="2" customFormat="1" ht="24.15" customHeight="1" x14ac:dyDescent="0.2">
      <c r="A472" s="34"/>
      <c r="B472" s="35"/>
      <c r="C472" s="174" t="s">
        <v>918</v>
      </c>
      <c r="D472" s="174" t="s">
        <v>157</v>
      </c>
      <c r="E472" s="175" t="s">
        <v>919</v>
      </c>
      <c r="F472" s="176" t="s">
        <v>920</v>
      </c>
      <c r="G472" s="177" t="s">
        <v>203</v>
      </c>
      <c r="H472" s="178">
        <v>3.5999999999999997E-2</v>
      </c>
      <c r="I472" s="179"/>
      <c r="J472" s="180">
        <f>ROUND(I472*H472,2)</f>
        <v>0</v>
      </c>
      <c r="K472" s="176" t="s">
        <v>160</v>
      </c>
      <c r="L472" s="39"/>
      <c r="M472" s="181" t="s">
        <v>19</v>
      </c>
      <c r="N472" s="182" t="s">
        <v>44</v>
      </c>
      <c r="O472" s="64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5" t="s">
        <v>251</v>
      </c>
      <c r="AT472" s="185" t="s">
        <v>157</v>
      </c>
      <c r="AU472" s="185" t="s">
        <v>83</v>
      </c>
      <c r="AY472" s="17" t="s">
        <v>155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7" t="s">
        <v>81</v>
      </c>
      <c r="BK472" s="186">
        <f>ROUND(I472*H472,2)</f>
        <v>0</v>
      </c>
      <c r="BL472" s="17" t="s">
        <v>251</v>
      </c>
      <c r="BM472" s="185" t="s">
        <v>921</v>
      </c>
    </row>
    <row r="473" spans="1:65" s="2" customFormat="1" ht="10.199999999999999" x14ac:dyDescent="0.2">
      <c r="A473" s="34"/>
      <c r="B473" s="35"/>
      <c r="C473" s="36"/>
      <c r="D473" s="187" t="s">
        <v>163</v>
      </c>
      <c r="E473" s="36"/>
      <c r="F473" s="188" t="s">
        <v>922</v>
      </c>
      <c r="G473" s="36"/>
      <c r="H473" s="36"/>
      <c r="I473" s="189"/>
      <c r="J473" s="36"/>
      <c r="K473" s="36"/>
      <c r="L473" s="39"/>
      <c r="M473" s="190"/>
      <c r="N473" s="191"/>
      <c r="O473" s="64"/>
      <c r="P473" s="64"/>
      <c r="Q473" s="64"/>
      <c r="R473" s="64"/>
      <c r="S473" s="64"/>
      <c r="T473" s="65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163</v>
      </c>
      <c r="AU473" s="17" t="s">
        <v>83</v>
      </c>
    </row>
    <row r="474" spans="1:65" s="2" customFormat="1" ht="24.15" customHeight="1" x14ac:dyDescent="0.2">
      <c r="A474" s="34"/>
      <c r="B474" s="35"/>
      <c r="C474" s="174" t="s">
        <v>923</v>
      </c>
      <c r="D474" s="174" t="s">
        <v>157</v>
      </c>
      <c r="E474" s="175" t="s">
        <v>924</v>
      </c>
      <c r="F474" s="176" t="s">
        <v>925</v>
      </c>
      <c r="G474" s="177" t="s">
        <v>203</v>
      </c>
      <c r="H474" s="178">
        <v>3.5999999999999997E-2</v>
      </c>
      <c r="I474" s="179"/>
      <c r="J474" s="180">
        <f>ROUND(I474*H474,2)</f>
        <v>0</v>
      </c>
      <c r="K474" s="176" t="s">
        <v>160</v>
      </c>
      <c r="L474" s="39"/>
      <c r="M474" s="181" t="s">
        <v>19</v>
      </c>
      <c r="N474" s="182" t="s">
        <v>44</v>
      </c>
      <c r="O474" s="64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5" t="s">
        <v>251</v>
      </c>
      <c r="AT474" s="185" t="s">
        <v>157</v>
      </c>
      <c r="AU474" s="185" t="s">
        <v>83</v>
      </c>
      <c r="AY474" s="17" t="s">
        <v>155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7" t="s">
        <v>81</v>
      </c>
      <c r="BK474" s="186">
        <f>ROUND(I474*H474,2)</f>
        <v>0</v>
      </c>
      <c r="BL474" s="17" t="s">
        <v>251</v>
      </c>
      <c r="BM474" s="185" t="s">
        <v>926</v>
      </c>
    </row>
    <row r="475" spans="1:65" s="2" customFormat="1" ht="10.199999999999999" x14ac:dyDescent="0.2">
      <c r="A475" s="34"/>
      <c r="B475" s="35"/>
      <c r="C475" s="36"/>
      <c r="D475" s="187" t="s">
        <v>163</v>
      </c>
      <c r="E475" s="36"/>
      <c r="F475" s="188" t="s">
        <v>927</v>
      </c>
      <c r="G475" s="36"/>
      <c r="H475" s="36"/>
      <c r="I475" s="189"/>
      <c r="J475" s="36"/>
      <c r="K475" s="36"/>
      <c r="L475" s="39"/>
      <c r="M475" s="190"/>
      <c r="N475" s="191"/>
      <c r="O475" s="64"/>
      <c r="P475" s="64"/>
      <c r="Q475" s="64"/>
      <c r="R475" s="64"/>
      <c r="S475" s="64"/>
      <c r="T475" s="65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163</v>
      </c>
      <c r="AU475" s="17" t="s">
        <v>83</v>
      </c>
    </row>
    <row r="476" spans="1:65" s="12" customFormat="1" ht="22.8" customHeight="1" x14ac:dyDescent="0.25">
      <c r="B476" s="158"/>
      <c r="C476" s="159"/>
      <c r="D476" s="160" t="s">
        <v>72</v>
      </c>
      <c r="E476" s="172" t="s">
        <v>928</v>
      </c>
      <c r="F476" s="172" t="s">
        <v>929</v>
      </c>
      <c r="G476" s="159"/>
      <c r="H476" s="159"/>
      <c r="I476" s="162"/>
      <c r="J476" s="173">
        <f>BK476</f>
        <v>0</v>
      </c>
      <c r="K476" s="159"/>
      <c r="L476" s="164"/>
      <c r="M476" s="165"/>
      <c r="N476" s="166"/>
      <c r="O476" s="166"/>
      <c r="P476" s="167">
        <f>SUM(P477:P501)</f>
        <v>0</v>
      </c>
      <c r="Q476" s="166"/>
      <c r="R476" s="167">
        <f>SUM(R477:R501)</f>
        <v>4.9925999999999998E-2</v>
      </c>
      <c r="S476" s="166"/>
      <c r="T476" s="168">
        <f>SUM(T477:T501)</f>
        <v>0.79968000000000006</v>
      </c>
      <c r="AR476" s="169" t="s">
        <v>83</v>
      </c>
      <c r="AT476" s="170" t="s">
        <v>72</v>
      </c>
      <c r="AU476" s="170" t="s">
        <v>81</v>
      </c>
      <c r="AY476" s="169" t="s">
        <v>155</v>
      </c>
      <c r="BK476" s="171">
        <f>SUM(BK477:BK501)</f>
        <v>0</v>
      </c>
    </row>
    <row r="477" spans="1:65" s="2" customFormat="1" ht="16.5" customHeight="1" x14ac:dyDescent="0.2">
      <c r="A477" s="34"/>
      <c r="B477" s="35"/>
      <c r="C477" s="174" t="s">
        <v>930</v>
      </c>
      <c r="D477" s="174" t="s">
        <v>157</v>
      </c>
      <c r="E477" s="175" t="s">
        <v>931</v>
      </c>
      <c r="F477" s="176" t="s">
        <v>932</v>
      </c>
      <c r="G477" s="177" t="s">
        <v>103</v>
      </c>
      <c r="H477" s="178">
        <v>33.6</v>
      </c>
      <c r="I477" s="179"/>
      <c r="J477" s="180">
        <f>ROUND(I477*H477,2)</f>
        <v>0</v>
      </c>
      <c r="K477" s="176" t="s">
        <v>160</v>
      </c>
      <c r="L477" s="39"/>
      <c r="M477" s="181" t="s">
        <v>19</v>
      </c>
      <c r="N477" s="182" t="s">
        <v>44</v>
      </c>
      <c r="O477" s="64"/>
      <c r="P477" s="183">
        <f>O477*H477</f>
        <v>0</v>
      </c>
      <c r="Q477" s="183">
        <v>0</v>
      </c>
      <c r="R477" s="183">
        <f>Q477*H477</f>
        <v>0</v>
      </c>
      <c r="S477" s="183">
        <v>2.3800000000000002E-2</v>
      </c>
      <c r="T477" s="184">
        <f>S477*H477</f>
        <v>0.79968000000000006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5" t="s">
        <v>251</v>
      </c>
      <c r="AT477" s="185" t="s">
        <v>157</v>
      </c>
      <c r="AU477" s="185" t="s">
        <v>83</v>
      </c>
      <c r="AY477" s="17" t="s">
        <v>155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17" t="s">
        <v>81</v>
      </c>
      <c r="BK477" s="186">
        <f>ROUND(I477*H477,2)</f>
        <v>0</v>
      </c>
      <c r="BL477" s="17" t="s">
        <v>251</v>
      </c>
      <c r="BM477" s="185" t="s">
        <v>933</v>
      </c>
    </row>
    <row r="478" spans="1:65" s="2" customFormat="1" ht="10.199999999999999" x14ac:dyDescent="0.2">
      <c r="A478" s="34"/>
      <c r="B478" s="35"/>
      <c r="C478" s="36"/>
      <c r="D478" s="187" t="s">
        <v>163</v>
      </c>
      <c r="E478" s="36"/>
      <c r="F478" s="188" t="s">
        <v>934</v>
      </c>
      <c r="G478" s="36"/>
      <c r="H478" s="36"/>
      <c r="I478" s="189"/>
      <c r="J478" s="36"/>
      <c r="K478" s="36"/>
      <c r="L478" s="39"/>
      <c r="M478" s="190"/>
      <c r="N478" s="191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163</v>
      </c>
      <c r="AU478" s="17" t="s">
        <v>83</v>
      </c>
    </row>
    <row r="479" spans="1:65" s="13" customFormat="1" ht="10.199999999999999" x14ac:dyDescent="0.2">
      <c r="B479" s="192"/>
      <c r="C479" s="193"/>
      <c r="D479" s="194" t="s">
        <v>165</v>
      </c>
      <c r="E479" s="195" t="s">
        <v>19</v>
      </c>
      <c r="F479" s="196" t="s">
        <v>935</v>
      </c>
      <c r="G479" s="193"/>
      <c r="H479" s="197">
        <v>4.08</v>
      </c>
      <c r="I479" s="198"/>
      <c r="J479" s="193"/>
      <c r="K479" s="193"/>
      <c r="L479" s="199"/>
      <c r="M479" s="200"/>
      <c r="N479" s="201"/>
      <c r="O479" s="201"/>
      <c r="P479" s="201"/>
      <c r="Q479" s="201"/>
      <c r="R479" s="201"/>
      <c r="S479" s="201"/>
      <c r="T479" s="202"/>
      <c r="AT479" s="203" t="s">
        <v>165</v>
      </c>
      <c r="AU479" s="203" t="s">
        <v>83</v>
      </c>
      <c r="AV479" s="13" t="s">
        <v>83</v>
      </c>
      <c r="AW479" s="13" t="s">
        <v>35</v>
      </c>
      <c r="AX479" s="13" t="s">
        <v>73</v>
      </c>
      <c r="AY479" s="203" t="s">
        <v>155</v>
      </c>
    </row>
    <row r="480" spans="1:65" s="13" customFormat="1" ht="10.199999999999999" x14ac:dyDescent="0.2">
      <c r="B480" s="192"/>
      <c r="C480" s="193"/>
      <c r="D480" s="194" t="s">
        <v>165</v>
      </c>
      <c r="E480" s="195" t="s">
        <v>19</v>
      </c>
      <c r="F480" s="196" t="s">
        <v>936</v>
      </c>
      <c r="G480" s="193"/>
      <c r="H480" s="197">
        <v>14.52</v>
      </c>
      <c r="I480" s="198"/>
      <c r="J480" s="193"/>
      <c r="K480" s="193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165</v>
      </c>
      <c r="AU480" s="203" t="s">
        <v>83</v>
      </c>
      <c r="AV480" s="13" t="s">
        <v>83</v>
      </c>
      <c r="AW480" s="13" t="s">
        <v>35</v>
      </c>
      <c r="AX480" s="13" t="s">
        <v>73</v>
      </c>
      <c r="AY480" s="203" t="s">
        <v>155</v>
      </c>
    </row>
    <row r="481" spans="1:65" s="13" customFormat="1" ht="10.199999999999999" x14ac:dyDescent="0.2">
      <c r="B481" s="192"/>
      <c r="C481" s="193"/>
      <c r="D481" s="194" t="s">
        <v>165</v>
      </c>
      <c r="E481" s="195" t="s">
        <v>19</v>
      </c>
      <c r="F481" s="196" t="s">
        <v>937</v>
      </c>
      <c r="G481" s="193"/>
      <c r="H481" s="197">
        <v>15</v>
      </c>
      <c r="I481" s="198"/>
      <c r="J481" s="193"/>
      <c r="K481" s="193"/>
      <c r="L481" s="199"/>
      <c r="M481" s="200"/>
      <c r="N481" s="201"/>
      <c r="O481" s="201"/>
      <c r="P481" s="201"/>
      <c r="Q481" s="201"/>
      <c r="R481" s="201"/>
      <c r="S481" s="201"/>
      <c r="T481" s="202"/>
      <c r="AT481" s="203" t="s">
        <v>165</v>
      </c>
      <c r="AU481" s="203" t="s">
        <v>83</v>
      </c>
      <c r="AV481" s="13" t="s">
        <v>83</v>
      </c>
      <c r="AW481" s="13" t="s">
        <v>35</v>
      </c>
      <c r="AX481" s="13" t="s">
        <v>73</v>
      </c>
      <c r="AY481" s="203" t="s">
        <v>155</v>
      </c>
    </row>
    <row r="482" spans="1:65" s="14" customFormat="1" ht="10.199999999999999" x14ac:dyDescent="0.2">
      <c r="B482" s="204"/>
      <c r="C482" s="205"/>
      <c r="D482" s="194" t="s">
        <v>165</v>
      </c>
      <c r="E482" s="206" t="s">
        <v>19</v>
      </c>
      <c r="F482" s="207" t="s">
        <v>168</v>
      </c>
      <c r="G482" s="205"/>
      <c r="H482" s="208">
        <v>33.6</v>
      </c>
      <c r="I482" s="209"/>
      <c r="J482" s="205"/>
      <c r="K482" s="205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165</v>
      </c>
      <c r="AU482" s="214" t="s">
        <v>83</v>
      </c>
      <c r="AV482" s="14" t="s">
        <v>161</v>
      </c>
      <c r="AW482" s="14" t="s">
        <v>35</v>
      </c>
      <c r="AX482" s="14" t="s">
        <v>81</v>
      </c>
      <c r="AY482" s="214" t="s">
        <v>155</v>
      </c>
    </row>
    <row r="483" spans="1:65" s="2" customFormat="1" ht="24.15" customHeight="1" x14ac:dyDescent="0.2">
      <c r="A483" s="34"/>
      <c r="B483" s="35"/>
      <c r="C483" s="174" t="s">
        <v>938</v>
      </c>
      <c r="D483" s="174" t="s">
        <v>157</v>
      </c>
      <c r="E483" s="175" t="s">
        <v>939</v>
      </c>
      <c r="F483" s="176" t="s">
        <v>940</v>
      </c>
      <c r="G483" s="177" t="s">
        <v>171</v>
      </c>
      <c r="H483" s="178">
        <v>2</v>
      </c>
      <c r="I483" s="179"/>
      <c r="J483" s="180">
        <f>ROUND(I483*H483,2)</f>
        <v>0</v>
      </c>
      <c r="K483" s="176" t="s">
        <v>160</v>
      </c>
      <c r="L483" s="39"/>
      <c r="M483" s="181" t="s">
        <v>19</v>
      </c>
      <c r="N483" s="182" t="s">
        <v>44</v>
      </c>
      <c r="O483" s="64"/>
      <c r="P483" s="183">
        <f>O483*H483</f>
        <v>0</v>
      </c>
      <c r="Q483" s="183">
        <v>2.2290000000000001E-2</v>
      </c>
      <c r="R483" s="183">
        <f>Q483*H483</f>
        <v>4.4580000000000002E-2</v>
      </c>
      <c r="S483" s="183">
        <v>0</v>
      </c>
      <c r="T483" s="184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85" t="s">
        <v>251</v>
      </c>
      <c r="AT483" s="185" t="s">
        <v>157</v>
      </c>
      <c r="AU483" s="185" t="s">
        <v>83</v>
      </c>
      <c r="AY483" s="17" t="s">
        <v>155</v>
      </c>
      <c r="BE483" s="186">
        <f>IF(N483="základní",J483,0)</f>
        <v>0</v>
      </c>
      <c r="BF483" s="186">
        <f>IF(N483="snížená",J483,0)</f>
        <v>0</v>
      </c>
      <c r="BG483" s="186">
        <f>IF(N483="zákl. přenesená",J483,0)</f>
        <v>0</v>
      </c>
      <c r="BH483" s="186">
        <f>IF(N483="sníž. přenesená",J483,0)</f>
        <v>0</v>
      </c>
      <c r="BI483" s="186">
        <f>IF(N483="nulová",J483,0)</f>
        <v>0</v>
      </c>
      <c r="BJ483" s="17" t="s">
        <v>81</v>
      </c>
      <c r="BK483" s="186">
        <f>ROUND(I483*H483,2)</f>
        <v>0</v>
      </c>
      <c r="BL483" s="17" t="s">
        <v>251</v>
      </c>
      <c r="BM483" s="185" t="s">
        <v>941</v>
      </c>
    </row>
    <row r="484" spans="1:65" s="2" customFormat="1" ht="10.199999999999999" x14ac:dyDescent="0.2">
      <c r="A484" s="34"/>
      <c r="B484" s="35"/>
      <c r="C484" s="36"/>
      <c r="D484" s="187" t="s">
        <v>163</v>
      </c>
      <c r="E484" s="36"/>
      <c r="F484" s="188" t="s">
        <v>942</v>
      </c>
      <c r="G484" s="36"/>
      <c r="H484" s="36"/>
      <c r="I484" s="189"/>
      <c r="J484" s="36"/>
      <c r="K484" s="36"/>
      <c r="L484" s="39"/>
      <c r="M484" s="190"/>
      <c r="N484" s="191"/>
      <c r="O484" s="64"/>
      <c r="P484" s="64"/>
      <c r="Q484" s="64"/>
      <c r="R484" s="64"/>
      <c r="S484" s="64"/>
      <c r="T484" s="65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163</v>
      </c>
      <c r="AU484" s="17" t="s">
        <v>83</v>
      </c>
    </row>
    <row r="485" spans="1:65" s="13" customFormat="1" ht="10.199999999999999" x14ac:dyDescent="0.2">
      <c r="B485" s="192"/>
      <c r="C485" s="193"/>
      <c r="D485" s="194" t="s">
        <v>165</v>
      </c>
      <c r="E485" s="195" t="s">
        <v>19</v>
      </c>
      <c r="F485" s="196" t="s">
        <v>943</v>
      </c>
      <c r="G485" s="193"/>
      <c r="H485" s="197">
        <v>1</v>
      </c>
      <c r="I485" s="198"/>
      <c r="J485" s="193"/>
      <c r="K485" s="193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165</v>
      </c>
      <c r="AU485" s="203" t="s">
        <v>83</v>
      </c>
      <c r="AV485" s="13" t="s">
        <v>83</v>
      </c>
      <c r="AW485" s="13" t="s">
        <v>35</v>
      </c>
      <c r="AX485" s="13" t="s">
        <v>73</v>
      </c>
      <c r="AY485" s="203" t="s">
        <v>155</v>
      </c>
    </row>
    <row r="486" spans="1:65" s="13" customFormat="1" ht="10.199999999999999" x14ac:dyDescent="0.2">
      <c r="B486" s="192"/>
      <c r="C486" s="193"/>
      <c r="D486" s="194" t="s">
        <v>165</v>
      </c>
      <c r="E486" s="195" t="s">
        <v>19</v>
      </c>
      <c r="F486" s="196" t="s">
        <v>944</v>
      </c>
      <c r="G486" s="193"/>
      <c r="H486" s="197">
        <v>1</v>
      </c>
      <c r="I486" s="198"/>
      <c r="J486" s="193"/>
      <c r="K486" s="193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165</v>
      </c>
      <c r="AU486" s="203" t="s">
        <v>83</v>
      </c>
      <c r="AV486" s="13" t="s">
        <v>83</v>
      </c>
      <c r="AW486" s="13" t="s">
        <v>35</v>
      </c>
      <c r="AX486" s="13" t="s">
        <v>73</v>
      </c>
      <c r="AY486" s="203" t="s">
        <v>155</v>
      </c>
    </row>
    <row r="487" spans="1:65" s="14" customFormat="1" ht="10.199999999999999" x14ac:dyDescent="0.2">
      <c r="B487" s="204"/>
      <c r="C487" s="205"/>
      <c r="D487" s="194" t="s">
        <v>165</v>
      </c>
      <c r="E487" s="206" t="s">
        <v>19</v>
      </c>
      <c r="F487" s="207" t="s">
        <v>168</v>
      </c>
      <c r="G487" s="205"/>
      <c r="H487" s="208">
        <v>2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165</v>
      </c>
      <c r="AU487" s="214" t="s">
        <v>83</v>
      </c>
      <c r="AV487" s="14" t="s">
        <v>161</v>
      </c>
      <c r="AW487" s="14" t="s">
        <v>35</v>
      </c>
      <c r="AX487" s="14" t="s">
        <v>81</v>
      </c>
      <c r="AY487" s="214" t="s">
        <v>155</v>
      </c>
    </row>
    <row r="488" spans="1:65" s="2" customFormat="1" ht="21.75" customHeight="1" x14ac:dyDescent="0.2">
      <c r="A488" s="34"/>
      <c r="B488" s="35"/>
      <c r="C488" s="174" t="s">
        <v>945</v>
      </c>
      <c r="D488" s="174" t="s">
        <v>157</v>
      </c>
      <c r="E488" s="175" t="s">
        <v>946</v>
      </c>
      <c r="F488" s="176" t="s">
        <v>947</v>
      </c>
      <c r="G488" s="177" t="s">
        <v>171</v>
      </c>
      <c r="H488" s="178">
        <v>2</v>
      </c>
      <c r="I488" s="179"/>
      <c r="J488" s="180">
        <f>ROUND(I488*H488,2)</f>
        <v>0</v>
      </c>
      <c r="K488" s="176" t="s">
        <v>160</v>
      </c>
      <c r="L488" s="39"/>
      <c r="M488" s="181" t="s">
        <v>19</v>
      </c>
      <c r="N488" s="182" t="s">
        <v>44</v>
      </c>
      <c r="O488" s="64"/>
      <c r="P488" s="183">
        <f>O488*H488</f>
        <v>0</v>
      </c>
      <c r="Q488" s="183">
        <v>2.9E-4</v>
      </c>
      <c r="R488" s="183">
        <f>Q488*H488</f>
        <v>5.8E-4</v>
      </c>
      <c r="S488" s="183">
        <v>0</v>
      </c>
      <c r="T488" s="184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85" t="s">
        <v>251</v>
      </c>
      <c r="AT488" s="185" t="s">
        <v>157</v>
      </c>
      <c r="AU488" s="185" t="s">
        <v>83</v>
      </c>
      <c r="AY488" s="17" t="s">
        <v>155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7" t="s">
        <v>81</v>
      </c>
      <c r="BK488" s="186">
        <f>ROUND(I488*H488,2)</f>
        <v>0</v>
      </c>
      <c r="BL488" s="17" t="s">
        <v>251</v>
      </c>
      <c r="BM488" s="185" t="s">
        <v>948</v>
      </c>
    </row>
    <row r="489" spans="1:65" s="2" customFormat="1" ht="10.199999999999999" x14ac:dyDescent="0.2">
      <c r="A489" s="34"/>
      <c r="B489" s="35"/>
      <c r="C489" s="36"/>
      <c r="D489" s="187" t="s">
        <v>163</v>
      </c>
      <c r="E489" s="36"/>
      <c r="F489" s="188" t="s">
        <v>949</v>
      </c>
      <c r="G489" s="36"/>
      <c r="H489" s="36"/>
      <c r="I489" s="189"/>
      <c r="J489" s="36"/>
      <c r="K489" s="36"/>
      <c r="L489" s="39"/>
      <c r="M489" s="190"/>
      <c r="N489" s="191"/>
      <c r="O489" s="64"/>
      <c r="P489" s="64"/>
      <c r="Q489" s="64"/>
      <c r="R489" s="64"/>
      <c r="S489" s="64"/>
      <c r="T489" s="65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163</v>
      </c>
      <c r="AU489" s="17" t="s">
        <v>83</v>
      </c>
    </row>
    <row r="490" spans="1:65" s="2" customFormat="1" ht="21.75" customHeight="1" x14ac:dyDescent="0.2">
      <c r="A490" s="34"/>
      <c r="B490" s="35"/>
      <c r="C490" s="174" t="s">
        <v>950</v>
      </c>
      <c r="D490" s="174" t="s">
        <v>157</v>
      </c>
      <c r="E490" s="175" t="s">
        <v>951</v>
      </c>
      <c r="F490" s="176" t="s">
        <v>952</v>
      </c>
      <c r="G490" s="177" t="s">
        <v>171</v>
      </c>
      <c r="H490" s="178">
        <v>2</v>
      </c>
      <c r="I490" s="179"/>
      <c r="J490" s="180">
        <f>ROUND(I490*H490,2)</f>
        <v>0</v>
      </c>
      <c r="K490" s="176" t="s">
        <v>160</v>
      </c>
      <c r="L490" s="39"/>
      <c r="M490" s="181" t="s">
        <v>19</v>
      </c>
      <c r="N490" s="182" t="s">
        <v>44</v>
      </c>
      <c r="O490" s="64"/>
      <c r="P490" s="183">
        <f>O490*H490</f>
        <v>0</v>
      </c>
      <c r="Q490" s="183">
        <v>6.9999999999999999E-4</v>
      </c>
      <c r="R490" s="183">
        <f>Q490*H490</f>
        <v>1.4E-3</v>
      </c>
      <c r="S490" s="183">
        <v>0</v>
      </c>
      <c r="T490" s="184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85" t="s">
        <v>251</v>
      </c>
      <c r="AT490" s="185" t="s">
        <v>157</v>
      </c>
      <c r="AU490" s="185" t="s">
        <v>83</v>
      </c>
      <c r="AY490" s="17" t="s">
        <v>155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17" t="s">
        <v>81</v>
      </c>
      <c r="BK490" s="186">
        <f>ROUND(I490*H490,2)</f>
        <v>0</v>
      </c>
      <c r="BL490" s="17" t="s">
        <v>251</v>
      </c>
      <c r="BM490" s="185" t="s">
        <v>953</v>
      </c>
    </row>
    <row r="491" spans="1:65" s="2" customFormat="1" ht="10.199999999999999" x14ac:dyDescent="0.2">
      <c r="A491" s="34"/>
      <c r="B491" s="35"/>
      <c r="C491" s="36"/>
      <c r="D491" s="187" t="s">
        <v>163</v>
      </c>
      <c r="E491" s="36"/>
      <c r="F491" s="188" t="s">
        <v>954</v>
      </c>
      <c r="G491" s="36"/>
      <c r="H491" s="36"/>
      <c r="I491" s="189"/>
      <c r="J491" s="36"/>
      <c r="K491" s="36"/>
      <c r="L491" s="39"/>
      <c r="M491" s="190"/>
      <c r="N491" s="191"/>
      <c r="O491" s="64"/>
      <c r="P491" s="64"/>
      <c r="Q491" s="64"/>
      <c r="R491" s="64"/>
      <c r="S491" s="64"/>
      <c r="T491" s="65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163</v>
      </c>
      <c r="AU491" s="17" t="s">
        <v>83</v>
      </c>
    </row>
    <row r="492" spans="1:65" s="2" customFormat="1" ht="24.15" customHeight="1" x14ac:dyDescent="0.2">
      <c r="A492" s="34"/>
      <c r="B492" s="35"/>
      <c r="C492" s="174" t="s">
        <v>955</v>
      </c>
      <c r="D492" s="174" t="s">
        <v>157</v>
      </c>
      <c r="E492" s="175" t="s">
        <v>956</v>
      </c>
      <c r="F492" s="176" t="s">
        <v>957</v>
      </c>
      <c r="G492" s="177" t="s">
        <v>103</v>
      </c>
      <c r="H492" s="178">
        <v>33.6</v>
      </c>
      <c r="I492" s="179"/>
      <c r="J492" s="180">
        <f>ROUND(I492*H492,2)</f>
        <v>0</v>
      </c>
      <c r="K492" s="176" t="s">
        <v>160</v>
      </c>
      <c r="L492" s="39"/>
      <c r="M492" s="181" t="s">
        <v>19</v>
      </c>
      <c r="N492" s="182" t="s">
        <v>44</v>
      </c>
      <c r="O492" s="64"/>
      <c r="P492" s="183">
        <f>O492*H492</f>
        <v>0</v>
      </c>
      <c r="Q492" s="183">
        <v>0</v>
      </c>
      <c r="R492" s="183">
        <f>Q492*H492</f>
        <v>0</v>
      </c>
      <c r="S492" s="183">
        <v>0</v>
      </c>
      <c r="T492" s="184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85" t="s">
        <v>251</v>
      </c>
      <c r="AT492" s="185" t="s">
        <v>157</v>
      </c>
      <c r="AU492" s="185" t="s">
        <v>83</v>
      </c>
      <c r="AY492" s="17" t="s">
        <v>155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17" t="s">
        <v>81</v>
      </c>
      <c r="BK492" s="186">
        <f>ROUND(I492*H492,2)</f>
        <v>0</v>
      </c>
      <c r="BL492" s="17" t="s">
        <v>251</v>
      </c>
      <c r="BM492" s="185" t="s">
        <v>958</v>
      </c>
    </row>
    <row r="493" spans="1:65" s="2" customFormat="1" ht="10.199999999999999" x14ac:dyDescent="0.2">
      <c r="A493" s="34"/>
      <c r="B493" s="35"/>
      <c r="C493" s="36"/>
      <c r="D493" s="187" t="s">
        <v>163</v>
      </c>
      <c r="E493" s="36"/>
      <c r="F493" s="188" t="s">
        <v>959</v>
      </c>
      <c r="G493" s="36"/>
      <c r="H493" s="36"/>
      <c r="I493" s="189"/>
      <c r="J493" s="36"/>
      <c r="K493" s="36"/>
      <c r="L493" s="39"/>
      <c r="M493" s="190"/>
      <c r="N493" s="191"/>
      <c r="O493" s="64"/>
      <c r="P493" s="64"/>
      <c r="Q493" s="64"/>
      <c r="R493" s="64"/>
      <c r="S493" s="64"/>
      <c r="T493" s="6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163</v>
      </c>
      <c r="AU493" s="17" t="s">
        <v>83</v>
      </c>
    </row>
    <row r="494" spans="1:65" s="2" customFormat="1" ht="16.5" customHeight="1" x14ac:dyDescent="0.2">
      <c r="A494" s="34"/>
      <c r="B494" s="35"/>
      <c r="C494" s="174" t="s">
        <v>960</v>
      </c>
      <c r="D494" s="174" t="s">
        <v>157</v>
      </c>
      <c r="E494" s="175" t="s">
        <v>961</v>
      </c>
      <c r="F494" s="176" t="s">
        <v>962</v>
      </c>
      <c r="G494" s="177" t="s">
        <v>103</v>
      </c>
      <c r="H494" s="178">
        <v>1.8</v>
      </c>
      <c r="I494" s="179"/>
      <c r="J494" s="180">
        <f>ROUND(I494*H494,2)</f>
        <v>0</v>
      </c>
      <c r="K494" s="176" t="s">
        <v>160</v>
      </c>
      <c r="L494" s="39"/>
      <c r="M494" s="181" t="s">
        <v>19</v>
      </c>
      <c r="N494" s="182" t="s">
        <v>44</v>
      </c>
      <c r="O494" s="64"/>
      <c r="P494" s="183">
        <f>O494*H494</f>
        <v>0</v>
      </c>
      <c r="Q494" s="183">
        <v>1.8699999999999999E-3</v>
      </c>
      <c r="R494" s="183">
        <f>Q494*H494</f>
        <v>3.3660000000000001E-3</v>
      </c>
      <c r="S494" s="183">
        <v>0</v>
      </c>
      <c r="T494" s="184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85" t="s">
        <v>251</v>
      </c>
      <c r="AT494" s="185" t="s">
        <v>157</v>
      </c>
      <c r="AU494" s="185" t="s">
        <v>83</v>
      </c>
      <c r="AY494" s="17" t="s">
        <v>155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7" t="s">
        <v>81</v>
      </c>
      <c r="BK494" s="186">
        <f>ROUND(I494*H494,2)</f>
        <v>0</v>
      </c>
      <c r="BL494" s="17" t="s">
        <v>251</v>
      </c>
      <c r="BM494" s="185" t="s">
        <v>963</v>
      </c>
    </row>
    <row r="495" spans="1:65" s="2" customFormat="1" ht="10.199999999999999" x14ac:dyDescent="0.2">
      <c r="A495" s="34"/>
      <c r="B495" s="35"/>
      <c r="C495" s="36"/>
      <c r="D495" s="187" t="s">
        <v>163</v>
      </c>
      <c r="E495" s="36"/>
      <c r="F495" s="188" t="s">
        <v>964</v>
      </c>
      <c r="G495" s="36"/>
      <c r="H495" s="36"/>
      <c r="I495" s="189"/>
      <c r="J495" s="36"/>
      <c r="K495" s="36"/>
      <c r="L495" s="39"/>
      <c r="M495" s="190"/>
      <c r="N495" s="191"/>
      <c r="O495" s="64"/>
      <c r="P495" s="64"/>
      <c r="Q495" s="64"/>
      <c r="R495" s="64"/>
      <c r="S495" s="64"/>
      <c r="T495" s="65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163</v>
      </c>
      <c r="AU495" s="17" t="s">
        <v>83</v>
      </c>
    </row>
    <row r="496" spans="1:65" s="13" customFormat="1" ht="10.199999999999999" x14ac:dyDescent="0.2">
      <c r="B496" s="192"/>
      <c r="C496" s="193"/>
      <c r="D496" s="194" t="s">
        <v>165</v>
      </c>
      <c r="E496" s="195" t="s">
        <v>19</v>
      </c>
      <c r="F496" s="196" t="s">
        <v>965</v>
      </c>
      <c r="G496" s="193"/>
      <c r="H496" s="197">
        <v>1.8</v>
      </c>
      <c r="I496" s="198"/>
      <c r="J496" s="193"/>
      <c r="K496" s="193"/>
      <c r="L496" s="199"/>
      <c r="M496" s="200"/>
      <c r="N496" s="201"/>
      <c r="O496" s="201"/>
      <c r="P496" s="201"/>
      <c r="Q496" s="201"/>
      <c r="R496" s="201"/>
      <c r="S496" s="201"/>
      <c r="T496" s="202"/>
      <c r="AT496" s="203" t="s">
        <v>165</v>
      </c>
      <c r="AU496" s="203" t="s">
        <v>83</v>
      </c>
      <c r="AV496" s="13" t="s">
        <v>83</v>
      </c>
      <c r="AW496" s="13" t="s">
        <v>35</v>
      </c>
      <c r="AX496" s="13" t="s">
        <v>81</v>
      </c>
      <c r="AY496" s="203" t="s">
        <v>155</v>
      </c>
    </row>
    <row r="497" spans="1:65" s="2" customFormat="1" ht="16.5" customHeight="1" x14ac:dyDescent="0.2">
      <c r="A497" s="34"/>
      <c r="B497" s="35"/>
      <c r="C497" s="174" t="s">
        <v>966</v>
      </c>
      <c r="D497" s="174" t="s">
        <v>157</v>
      </c>
      <c r="E497" s="175" t="s">
        <v>967</v>
      </c>
      <c r="F497" s="176" t="s">
        <v>968</v>
      </c>
      <c r="G497" s="177" t="s">
        <v>103</v>
      </c>
      <c r="H497" s="178">
        <v>31.8</v>
      </c>
      <c r="I497" s="179"/>
      <c r="J497" s="180">
        <f>ROUND(I497*H497,2)</f>
        <v>0</v>
      </c>
      <c r="K497" s="176" t="s">
        <v>160</v>
      </c>
      <c r="L497" s="39"/>
      <c r="M497" s="181" t="s">
        <v>19</v>
      </c>
      <c r="N497" s="182" t="s">
        <v>44</v>
      </c>
      <c r="O497" s="64"/>
      <c r="P497" s="183">
        <f>O497*H497</f>
        <v>0</v>
      </c>
      <c r="Q497" s="183">
        <v>0</v>
      </c>
      <c r="R497" s="183">
        <f>Q497*H497</f>
        <v>0</v>
      </c>
      <c r="S497" s="183">
        <v>0</v>
      </c>
      <c r="T497" s="18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85" t="s">
        <v>251</v>
      </c>
      <c r="AT497" s="185" t="s">
        <v>157</v>
      </c>
      <c r="AU497" s="185" t="s">
        <v>83</v>
      </c>
      <c r="AY497" s="17" t="s">
        <v>155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7" t="s">
        <v>81</v>
      </c>
      <c r="BK497" s="186">
        <f>ROUND(I497*H497,2)</f>
        <v>0</v>
      </c>
      <c r="BL497" s="17" t="s">
        <v>251</v>
      </c>
      <c r="BM497" s="185" t="s">
        <v>969</v>
      </c>
    </row>
    <row r="498" spans="1:65" s="2" customFormat="1" ht="10.199999999999999" x14ac:dyDescent="0.2">
      <c r="A498" s="34"/>
      <c r="B498" s="35"/>
      <c r="C498" s="36"/>
      <c r="D498" s="187" t="s">
        <v>163</v>
      </c>
      <c r="E498" s="36"/>
      <c r="F498" s="188" t="s">
        <v>970</v>
      </c>
      <c r="G498" s="36"/>
      <c r="H498" s="36"/>
      <c r="I498" s="189"/>
      <c r="J498" s="36"/>
      <c r="K498" s="36"/>
      <c r="L498" s="39"/>
      <c r="M498" s="190"/>
      <c r="N498" s="191"/>
      <c r="O498" s="64"/>
      <c r="P498" s="64"/>
      <c r="Q498" s="64"/>
      <c r="R498" s="64"/>
      <c r="S498" s="64"/>
      <c r="T498" s="65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163</v>
      </c>
      <c r="AU498" s="17" t="s">
        <v>83</v>
      </c>
    </row>
    <row r="499" spans="1:65" s="13" customFormat="1" ht="10.199999999999999" x14ac:dyDescent="0.2">
      <c r="B499" s="192"/>
      <c r="C499" s="193"/>
      <c r="D499" s="194" t="s">
        <v>165</v>
      </c>
      <c r="E499" s="195" t="s">
        <v>19</v>
      </c>
      <c r="F499" s="196" t="s">
        <v>971</v>
      </c>
      <c r="G499" s="193"/>
      <c r="H499" s="197">
        <v>31.8</v>
      </c>
      <c r="I499" s="198"/>
      <c r="J499" s="193"/>
      <c r="K499" s="193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165</v>
      </c>
      <c r="AU499" s="203" t="s">
        <v>83</v>
      </c>
      <c r="AV499" s="13" t="s">
        <v>83</v>
      </c>
      <c r="AW499" s="13" t="s">
        <v>35</v>
      </c>
      <c r="AX499" s="13" t="s">
        <v>81</v>
      </c>
      <c r="AY499" s="203" t="s">
        <v>155</v>
      </c>
    </row>
    <row r="500" spans="1:65" s="2" customFormat="1" ht="24.15" customHeight="1" x14ac:dyDescent="0.2">
      <c r="A500" s="34"/>
      <c r="B500" s="35"/>
      <c r="C500" s="174" t="s">
        <v>972</v>
      </c>
      <c r="D500" s="174" t="s">
        <v>157</v>
      </c>
      <c r="E500" s="175" t="s">
        <v>973</v>
      </c>
      <c r="F500" s="176" t="s">
        <v>974</v>
      </c>
      <c r="G500" s="177" t="s">
        <v>203</v>
      </c>
      <c r="H500" s="178">
        <v>0.05</v>
      </c>
      <c r="I500" s="179"/>
      <c r="J500" s="180">
        <f>ROUND(I500*H500,2)</f>
        <v>0</v>
      </c>
      <c r="K500" s="176" t="s">
        <v>160</v>
      </c>
      <c r="L500" s="39"/>
      <c r="M500" s="181" t="s">
        <v>19</v>
      </c>
      <c r="N500" s="182" t="s">
        <v>44</v>
      </c>
      <c r="O500" s="64"/>
      <c r="P500" s="183">
        <f>O500*H500</f>
        <v>0</v>
      </c>
      <c r="Q500" s="183">
        <v>0</v>
      </c>
      <c r="R500" s="183">
        <f>Q500*H500</f>
        <v>0</v>
      </c>
      <c r="S500" s="183">
        <v>0</v>
      </c>
      <c r="T500" s="184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85" t="s">
        <v>251</v>
      </c>
      <c r="AT500" s="185" t="s">
        <v>157</v>
      </c>
      <c r="AU500" s="185" t="s">
        <v>83</v>
      </c>
      <c r="AY500" s="17" t="s">
        <v>155</v>
      </c>
      <c r="BE500" s="186">
        <f>IF(N500="základní",J500,0)</f>
        <v>0</v>
      </c>
      <c r="BF500" s="186">
        <f>IF(N500="snížená",J500,0)</f>
        <v>0</v>
      </c>
      <c r="BG500" s="186">
        <f>IF(N500="zákl. přenesená",J500,0)</f>
        <v>0</v>
      </c>
      <c r="BH500" s="186">
        <f>IF(N500="sníž. přenesená",J500,0)</f>
        <v>0</v>
      </c>
      <c r="BI500" s="186">
        <f>IF(N500="nulová",J500,0)</f>
        <v>0</v>
      </c>
      <c r="BJ500" s="17" t="s">
        <v>81</v>
      </c>
      <c r="BK500" s="186">
        <f>ROUND(I500*H500,2)</f>
        <v>0</v>
      </c>
      <c r="BL500" s="17" t="s">
        <v>251</v>
      </c>
      <c r="BM500" s="185" t="s">
        <v>975</v>
      </c>
    </row>
    <row r="501" spans="1:65" s="2" customFormat="1" ht="10.199999999999999" x14ac:dyDescent="0.2">
      <c r="A501" s="34"/>
      <c r="B501" s="35"/>
      <c r="C501" s="36"/>
      <c r="D501" s="187" t="s">
        <v>163</v>
      </c>
      <c r="E501" s="36"/>
      <c r="F501" s="188" t="s">
        <v>976</v>
      </c>
      <c r="G501" s="36"/>
      <c r="H501" s="36"/>
      <c r="I501" s="189"/>
      <c r="J501" s="36"/>
      <c r="K501" s="36"/>
      <c r="L501" s="39"/>
      <c r="M501" s="190"/>
      <c r="N501" s="191"/>
      <c r="O501" s="64"/>
      <c r="P501" s="64"/>
      <c r="Q501" s="64"/>
      <c r="R501" s="64"/>
      <c r="S501" s="64"/>
      <c r="T501" s="65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163</v>
      </c>
      <c r="AU501" s="17" t="s">
        <v>83</v>
      </c>
    </row>
    <row r="502" spans="1:65" s="12" customFormat="1" ht="22.8" customHeight="1" x14ac:dyDescent="0.25">
      <c r="B502" s="158"/>
      <c r="C502" s="159"/>
      <c r="D502" s="160" t="s">
        <v>72</v>
      </c>
      <c r="E502" s="172" t="s">
        <v>977</v>
      </c>
      <c r="F502" s="172" t="s">
        <v>978</v>
      </c>
      <c r="G502" s="159"/>
      <c r="H502" s="159"/>
      <c r="I502" s="162"/>
      <c r="J502" s="173">
        <f>BK502</f>
        <v>0</v>
      </c>
      <c r="K502" s="159"/>
      <c r="L502" s="164"/>
      <c r="M502" s="165"/>
      <c r="N502" s="166"/>
      <c r="O502" s="166"/>
      <c r="P502" s="167">
        <f>SUM(P503:P509)</f>
        <v>0</v>
      </c>
      <c r="Q502" s="166"/>
      <c r="R502" s="167">
        <f>SUM(R503:R509)</f>
        <v>0.52022849999999998</v>
      </c>
      <c r="S502" s="166"/>
      <c r="T502" s="168">
        <f>SUM(T503:T509)</f>
        <v>0</v>
      </c>
      <c r="AR502" s="169" t="s">
        <v>83</v>
      </c>
      <c r="AT502" s="170" t="s">
        <v>72</v>
      </c>
      <c r="AU502" s="170" t="s">
        <v>81</v>
      </c>
      <c r="AY502" s="169" t="s">
        <v>155</v>
      </c>
      <c r="BK502" s="171">
        <f>SUM(BK503:BK509)</f>
        <v>0</v>
      </c>
    </row>
    <row r="503" spans="1:65" s="2" customFormat="1" ht="21.75" customHeight="1" x14ac:dyDescent="0.2">
      <c r="A503" s="34"/>
      <c r="B503" s="35"/>
      <c r="C503" s="174" t="s">
        <v>979</v>
      </c>
      <c r="D503" s="174" t="s">
        <v>157</v>
      </c>
      <c r="E503" s="175" t="s">
        <v>980</v>
      </c>
      <c r="F503" s="176" t="s">
        <v>981</v>
      </c>
      <c r="G503" s="177" t="s">
        <v>103</v>
      </c>
      <c r="H503" s="178">
        <v>4.51</v>
      </c>
      <c r="I503" s="179"/>
      <c r="J503" s="180">
        <f>ROUND(I503*H503,2)</f>
        <v>0</v>
      </c>
      <c r="K503" s="176" t="s">
        <v>160</v>
      </c>
      <c r="L503" s="39"/>
      <c r="M503" s="181" t="s">
        <v>19</v>
      </c>
      <c r="N503" s="182" t="s">
        <v>44</v>
      </c>
      <c r="O503" s="64"/>
      <c r="P503" s="183">
        <f>O503*H503</f>
        <v>0</v>
      </c>
      <c r="Q503" s="183">
        <v>0.11534999999999999</v>
      </c>
      <c r="R503" s="183">
        <f>Q503*H503</f>
        <v>0.52022849999999998</v>
      </c>
      <c r="S503" s="183">
        <v>0</v>
      </c>
      <c r="T503" s="184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5" t="s">
        <v>251</v>
      </c>
      <c r="AT503" s="185" t="s">
        <v>157</v>
      </c>
      <c r="AU503" s="185" t="s">
        <v>83</v>
      </c>
      <c r="AY503" s="17" t="s">
        <v>155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7" t="s">
        <v>81</v>
      </c>
      <c r="BK503" s="186">
        <f>ROUND(I503*H503,2)</f>
        <v>0</v>
      </c>
      <c r="BL503" s="17" t="s">
        <v>251</v>
      </c>
      <c r="BM503" s="185" t="s">
        <v>982</v>
      </c>
    </row>
    <row r="504" spans="1:65" s="2" customFormat="1" ht="10.199999999999999" x14ac:dyDescent="0.2">
      <c r="A504" s="34"/>
      <c r="B504" s="35"/>
      <c r="C504" s="36"/>
      <c r="D504" s="187" t="s">
        <v>163</v>
      </c>
      <c r="E504" s="36"/>
      <c r="F504" s="188" t="s">
        <v>983</v>
      </c>
      <c r="G504" s="36"/>
      <c r="H504" s="36"/>
      <c r="I504" s="189"/>
      <c r="J504" s="36"/>
      <c r="K504" s="36"/>
      <c r="L504" s="39"/>
      <c r="M504" s="190"/>
      <c r="N504" s="191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163</v>
      </c>
      <c r="AU504" s="17" t="s">
        <v>83</v>
      </c>
    </row>
    <row r="505" spans="1:65" s="13" customFormat="1" ht="10.199999999999999" x14ac:dyDescent="0.2">
      <c r="B505" s="192"/>
      <c r="C505" s="193"/>
      <c r="D505" s="194" t="s">
        <v>165</v>
      </c>
      <c r="E505" s="195" t="s">
        <v>19</v>
      </c>
      <c r="F505" s="196" t="s">
        <v>984</v>
      </c>
      <c r="G505" s="193"/>
      <c r="H505" s="197">
        <v>4.51</v>
      </c>
      <c r="I505" s="198"/>
      <c r="J505" s="193"/>
      <c r="K505" s="193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165</v>
      </c>
      <c r="AU505" s="203" t="s">
        <v>83</v>
      </c>
      <c r="AV505" s="13" t="s">
        <v>83</v>
      </c>
      <c r="AW505" s="13" t="s">
        <v>35</v>
      </c>
      <c r="AX505" s="13" t="s">
        <v>81</v>
      </c>
      <c r="AY505" s="203" t="s">
        <v>155</v>
      </c>
    </row>
    <row r="506" spans="1:65" s="2" customFormat="1" ht="24.15" customHeight="1" x14ac:dyDescent="0.2">
      <c r="A506" s="34"/>
      <c r="B506" s="35"/>
      <c r="C506" s="174" t="s">
        <v>985</v>
      </c>
      <c r="D506" s="174" t="s">
        <v>157</v>
      </c>
      <c r="E506" s="175" t="s">
        <v>986</v>
      </c>
      <c r="F506" s="176" t="s">
        <v>987</v>
      </c>
      <c r="G506" s="177" t="s">
        <v>203</v>
      </c>
      <c r="H506" s="178">
        <v>0.52</v>
      </c>
      <c r="I506" s="179"/>
      <c r="J506" s="180">
        <f>ROUND(I506*H506,2)</f>
        <v>0</v>
      </c>
      <c r="K506" s="176" t="s">
        <v>160</v>
      </c>
      <c r="L506" s="39"/>
      <c r="M506" s="181" t="s">
        <v>19</v>
      </c>
      <c r="N506" s="182" t="s">
        <v>44</v>
      </c>
      <c r="O506" s="64"/>
      <c r="P506" s="183">
        <f>O506*H506</f>
        <v>0</v>
      </c>
      <c r="Q506" s="183">
        <v>0</v>
      </c>
      <c r="R506" s="183">
        <f>Q506*H506</f>
        <v>0</v>
      </c>
      <c r="S506" s="183">
        <v>0</v>
      </c>
      <c r="T506" s="184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85" t="s">
        <v>251</v>
      </c>
      <c r="AT506" s="185" t="s">
        <v>157</v>
      </c>
      <c r="AU506" s="185" t="s">
        <v>83</v>
      </c>
      <c r="AY506" s="17" t="s">
        <v>155</v>
      </c>
      <c r="BE506" s="186">
        <f>IF(N506="základní",J506,0)</f>
        <v>0</v>
      </c>
      <c r="BF506" s="186">
        <f>IF(N506="snížená",J506,0)</f>
        <v>0</v>
      </c>
      <c r="BG506" s="186">
        <f>IF(N506="zákl. přenesená",J506,0)</f>
        <v>0</v>
      </c>
      <c r="BH506" s="186">
        <f>IF(N506="sníž. přenesená",J506,0)</f>
        <v>0</v>
      </c>
      <c r="BI506" s="186">
        <f>IF(N506="nulová",J506,0)</f>
        <v>0</v>
      </c>
      <c r="BJ506" s="17" t="s">
        <v>81</v>
      </c>
      <c r="BK506" s="186">
        <f>ROUND(I506*H506,2)</f>
        <v>0</v>
      </c>
      <c r="BL506" s="17" t="s">
        <v>251</v>
      </c>
      <c r="BM506" s="185" t="s">
        <v>988</v>
      </c>
    </row>
    <row r="507" spans="1:65" s="2" customFormat="1" ht="10.199999999999999" x14ac:dyDescent="0.2">
      <c r="A507" s="34"/>
      <c r="B507" s="35"/>
      <c r="C507" s="36"/>
      <c r="D507" s="187" t="s">
        <v>163</v>
      </c>
      <c r="E507" s="36"/>
      <c r="F507" s="188" t="s">
        <v>989</v>
      </c>
      <c r="G507" s="36"/>
      <c r="H507" s="36"/>
      <c r="I507" s="189"/>
      <c r="J507" s="36"/>
      <c r="K507" s="36"/>
      <c r="L507" s="39"/>
      <c r="M507" s="190"/>
      <c r="N507" s="191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163</v>
      </c>
      <c r="AU507" s="17" t="s">
        <v>83</v>
      </c>
    </row>
    <row r="508" spans="1:65" s="2" customFormat="1" ht="24.15" customHeight="1" x14ac:dyDescent="0.2">
      <c r="A508" s="34"/>
      <c r="B508" s="35"/>
      <c r="C508" s="174" t="s">
        <v>990</v>
      </c>
      <c r="D508" s="174" t="s">
        <v>157</v>
      </c>
      <c r="E508" s="175" t="s">
        <v>991</v>
      </c>
      <c r="F508" s="176" t="s">
        <v>992</v>
      </c>
      <c r="G508" s="177" t="s">
        <v>203</v>
      </c>
      <c r="H508" s="178">
        <v>0.52</v>
      </c>
      <c r="I508" s="179"/>
      <c r="J508" s="180">
        <f>ROUND(I508*H508,2)</f>
        <v>0</v>
      </c>
      <c r="K508" s="176" t="s">
        <v>160</v>
      </c>
      <c r="L508" s="39"/>
      <c r="M508" s="181" t="s">
        <v>19</v>
      </c>
      <c r="N508" s="182" t="s">
        <v>44</v>
      </c>
      <c r="O508" s="64"/>
      <c r="P508" s="183">
        <f>O508*H508</f>
        <v>0</v>
      </c>
      <c r="Q508" s="183">
        <v>0</v>
      </c>
      <c r="R508" s="183">
        <f>Q508*H508</f>
        <v>0</v>
      </c>
      <c r="S508" s="183">
        <v>0</v>
      </c>
      <c r="T508" s="184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85" t="s">
        <v>251</v>
      </c>
      <c r="AT508" s="185" t="s">
        <v>157</v>
      </c>
      <c r="AU508" s="185" t="s">
        <v>83</v>
      </c>
      <c r="AY508" s="17" t="s">
        <v>155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7" t="s">
        <v>81</v>
      </c>
      <c r="BK508" s="186">
        <f>ROUND(I508*H508,2)</f>
        <v>0</v>
      </c>
      <c r="BL508" s="17" t="s">
        <v>251</v>
      </c>
      <c r="BM508" s="185" t="s">
        <v>993</v>
      </c>
    </row>
    <row r="509" spans="1:65" s="2" customFormat="1" ht="10.199999999999999" x14ac:dyDescent="0.2">
      <c r="A509" s="34"/>
      <c r="B509" s="35"/>
      <c r="C509" s="36"/>
      <c r="D509" s="187" t="s">
        <v>163</v>
      </c>
      <c r="E509" s="36"/>
      <c r="F509" s="188" t="s">
        <v>994</v>
      </c>
      <c r="G509" s="36"/>
      <c r="H509" s="36"/>
      <c r="I509" s="189"/>
      <c r="J509" s="36"/>
      <c r="K509" s="36"/>
      <c r="L509" s="39"/>
      <c r="M509" s="190"/>
      <c r="N509" s="191"/>
      <c r="O509" s="64"/>
      <c r="P509" s="64"/>
      <c r="Q509" s="64"/>
      <c r="R509" s="64"/>
      <c r="S509" s="64"/>
      <c r="T509" s="65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163</v>
      </c>
      <c r="AU509" s="17" t="s">
        <v>83</v>
      </c>
    </row>
    <row r="510" spans="1:65" s="12" customFormat="1" ht="22.8" customHeight="1" x14ac:dyDescent="0.25">
      <c r="B510" s="158"/>
      <c r="C510" s="159"/>
      <c r="D510" s="160" t="s">
        <v>72</v>
      </c>
      <c r="E510" s="172" t="s">
        <v>995</v>
      </c>
      <c r="F510" s="172" t="s">
        <v>996</v>
      </c>
      <c r="G510" s="159"/>
      <c r="H510" s="159"/>
      <c r="I510" s="162"/>
      <c r="J510" s="173">
        <f>BK510</f>
        <v>0</v>
      </c>
      <c r="K510" s="159"/>
      <c r="L510" s="164"/>
      <c r="M510" s="165"/>
      <c r="N510" s="166"/>
      <c r="O510" s="166"/>
      <c r="P510" s="167">
        <f>SUM(P511:P524)</f>
        <v>0</v>
      </c>
      <c r="Q510" s="166"/>
      <c r="R510" s="167">
        <f>SUM(R511:R524)</f>
        <v>0.57447999999999999</v>
      </c>
      <c r="S510" s="166"/>
      <c r="T510" s="168">
        <f>SUM(T511:T524)</f>
        <v>2.52</v>
      </c>
      <c r="AR510" s="169" t="s">
        <v>83</v>
      </c>
      <c r="AT510" s="170" t="s">
        <v>72</v>
      </c>
      <c r="AU510" s="170" t="s">
        <v>81</v>
      </c>
      <c r="AY510" s="169" t="s">
        <v>155</v>
      </c>
      <c r="BK510" s="171">
        <f>SUM(BK511:BK524)</f>
        <v>0</v>
      </c>
    </row>
    <row r="511" spans="1:65" s="2" customFormat="1" ht="21.75" customHeight="1" x14ac:dyDescent="0.2">
      <c r="A511" s="34"/>
      <c r="B511" s="35"/>
      <c r="C511" s="174" t="s">
        <v>997</v>
      </c>
      <c r="D511" s="174" t="s">
        <v>157</v>
      </c>
      <c r="E511" s="175" t="s">
        <v>998</v>
      </c>
      <c r="F511" s="176" t="s">
        <v>999</v>
      </c>
      <c r="G511" s="177" t="s">
        <v>307</v>
      </c>
      <c r="H511" s="178">
        <v>26.4</v>
      </c>
      <c r="I511" s="179"/>
      <c r="J511" s="180">
        <f>ROUND(I511*H511,2)</f>
        <v>0</v>
      </c>
      <c r="K511" s="176" t="s">
        <v>160</v>
      </c>
      <c r="L511" s="39"/>
      <c r="M511" s="181" t="s">
        <v>19</v>
      </c>
      <c r="N511" s="182" t="s">
        <v>44</v>
      </c>
      <c r="O511" s="64"/>
      <c r="P511" s="183">
        <f>O511*H511</f>
        <v>0</v>
      </c>
      <c r="Q511" s="183">
        <v>5.1000000000000004E-3</v>
      </c>
      <c r="R511" s="183">
        <f>Q511*H511</f>
        <v>0.13464000000000001</v>
      </c>
      <c r="S511" s="183">
        <v>0</v>
      </c>
      <c r="T511" s="184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85" t="s">
        <v>251</v>
      </c>
      <c r="AT511" s="185" t="s">
        <v>157</v>
      </c>
      <c r="AU511" s="185" t="s">
        <v>83</v>
      </c>
      <c r="AY511" s="17" t="s">
        <v>155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17" t="s">
        <v>81</v>
      </c>
      <c r="BK511" s="186">
        <f>ROUND(I511*H511,2)</f>
        <v>0</v>
      </c>
      <c r="BL511" s="17" t="s">
        <v>251</v>
      </c>
      <c r="BM511" s="185" t="s">
        <v>1000</v>
      </c>
    </row>
    <row r="512" spans="1:65" s="2" customFormat="1" ht="10.199999999999999" x14ac:dyDescent="0.2">
      <c r="A512" s="34"/>
      <c r="B512" s="35"/>
      <c r="C512" s="36"/>
      <c r="D512" s="187" t="s">
        <v>163</v>
      </c>
      <c r="E512" s="36"/>
      <c r="F512" s="188" t="s">
        <v>1001</v>
      </c>
      <c r="G512" s="36"/>
      <c r="H512" s="36"/>
      <c r="I512" s="189"/>
      <c r="J512" s="36"/>
      <c r="K512" s="36"/>
      <c r="L512" s="39"/>
      <c r="M512" s="190"/>
      <c r="N512" s="191"/>
      <c r="O512" s="64"/>
      <c r="P512" s="64"/>
      <c r="Q512" s="64"/>
      <c r="R512" s="64"/>
      <c r="S512" s="64"/>
      <c r="T512" s="65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163</v>
      </c>
      <c r="AU512" s="17" t="s">
        <v>83</v>
      </c>
    </row>
    <row r="513" spans="1:65" s="13" customFormat="1" ht="10.199999999999999" x14ac:dyDescent="0.2">
      <c r="B513" s="192"/>
      <c r="C513" s="193"/>
      <c r="D513" s="194" t="s">
        <v>165</v>
      </c>
      <c r="E513" s="195" t="s">
        <v>19</v>
      </c>
      <c r="F513" s="196" t="s">
        <v>1002</v>
      </c>
      <c r="G513" s="193"/>
      <c r="H513" s="197">
        <v>8.4</v>
      </c>
      <c r="I513" s="198"/>
      <c r="J513" s="193"/>
      <c r="K513" s="193"/>
      <c r="L513" s="199"/>
      <c r="M513" s="200"/>
      <c r="N513" s="201"/>
      <c r="O513" s="201"/>
      <c r="P513" s="201"/>
      <c r="Q513" s="201"/>
      <c r="R513" s="201"/>
      <c r="S513" s="201"/>
      <c r="T513" s="202"/>
      <c r="AT513" s="203" t="s">
        <v>165</v>
      </c>
      <c r="AU513" s="203" t="s">
        <v>83</v>
      </c>
      <c r="AV513" s="13" t="s">
        <v>83</v>
      </c>
      <c r="AW513" s="13" t="s">
        <v>35</v>
      </c>
      <c r="AX513" s="13" t="s">
        <v>73</v>
      </c>
      <c r="AY513" s="203" t="s">
        <v>155</v>
      </c>
    </row>
    <row r="514" spans="1:65" s="13" customFormat="1" ht="10.199999999999999" x14ac:dyDescent="0.2">
      <c r="B514" s="192"/>
      <c r="C514" s="193"/>
      <c r="D514" s="194" t="s">
        <v>165</v>
      </c>
      <c r="E514" s="195" t="s">
        <v>19</v>
      </c>
      <c r="F514" s="196" t="s">
        <v>1003</v>
      </c>
      <c r="G514" s="193"/>
      <c r="H514" s="197">
        <v>18</v>
      </c>
      <c r="I514" s="198"/>
      <c r="J514" s="193"/>
      <c r="K514" s="193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165</v>
      </c>
      <c r="AU514" s="203" t="s">
        <v>83</v>
      </c>
      <c r="AV514" s="13" t="s">
        <v>83</v>
      </c>
      <c r="AW514" s="13" t="s">
        <v>35</v>
      </c>
      <c r="AX514" s="13" t="s">
        <v>73</v>
      </c>
      <c r="AY514" s="203" t="s">
        <v>155</v>
      </c>
    </row>
    <row r="515" spans="1:65" s="14" customFormat="1" ht="10.199999999999999" x14ac:dyDescent="0.2">
      <c r="B515" s="204"/>
      <c r="C515" s="205"/>
      <c r="D515" s="194" t="s">
        <v>165</v>
      </c>
      <c r="E515" s="206" t="s">
        <v>19</v>
      </c>
      <c r="F515" s="207" t="s">
        <v>168</v>
      </c>
      <c r="G515" s="205"/>
      <c r="H515" s="208">
        <v>26.4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165</v>
      </c>
      <c r="AU515" s="214" t="s">
        <v>83</v>
      </c>
      <c r="AV515" s="14" t="s">
        <v>161</v>
      </c>
      <c r="AW515" s="14" t="s">
        <v>35</v>
      </c>
      <c r="AX515" s="14" t="s">
        <v>81</v>
      </c>
      <c r="AY515" s="214" t="s">
        <v>155</v>
      </c>
    </row>
    <row r="516" spans="1:65" s="2" customFormat="1" ht="16.5" customHeight="1" x14ac:dyDescent="0.2">
      <c r="A516" s="34"/>
      <c r="B516" s="35"/>
      <c r="C516" s="215" t="s">
        <v>1004</v>
      </c>
      <c r="D516" s="215" t="s">
        <v>336</v>
      </c>
      <c r="E516" s="216" t="s">
        <v>1005</v>
      </c>
      <c r="F516" s="217" t="s">
        <v>1006</v>
      </c>
      <c r="G516" s="218" t="s">
        <v>1007</v>
      </c>
      <c r="H516" s="219">
        <v>1</v>
      </c>
      <c r="I516" s="220"/>
      <c r="J516" s="221">
        <f>ROUND(I516*H516,2)</f>
        <v>0</v>
      </c>
      <c r="K516" s="217" t="s">
        <v>19</v>
      </c>
      <c r="L516" s="222"/>
      <c r="M516" s="223" t="s">
        <v>19</v>
      </c>
      <c r="N516" s="224" t="s">
        <v>44</v>
      </c>
      <c r="O516" s="64"/>
      <c r="P516" s="183">
        <f>O516*H516</f>
        <v>0</v>
      </c>
      <c r="Q516" s="183">
        <v>0.1</v>
      </c>
      <c r="R516" s="183">
        <f>Q516*H516</f>
        <v>0.1</v>
      </c>
      <c r="S516" s="183">
        <v>0</v>
      </c>
      <c r="T516" s="184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5" t="s">
        <v>349</v>
      </c>
      <c r="AT516" s="185" t="s">
        <v>336</v>
      </c>
      <c r="AU516" s="185" t="s">
        <v>83</v>
      </c>
      <c r="AY516" s="17" t="s">
        <v>155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17" t="s">
        <v>81</v>
      </c>
      <c r="BK516" s="186">
        <f>ROUND(I516*H516,2)</f>
        <v>0</v>
      </c>
      <c r="BL516" s="17" t="s">
        <v>251</v>
      </c>
      <c r="BM516" s="185" t="s">
        <v>1008</v>
      </c>
    </row>
    <row r="517" spans="1:65" s="2" customFormat="1" ht="16.5" customHeight="1" x14ac:dyDescent="0.2">
      <c r="A517" s="34"/>
      <c r="B517" s="35"/>
      <c r="C517" s="215" t="s">
        <v>1009</v>
      </c>
      <c r="D517" s="215" t="s">
        <v>336</v>
      </c>
      <c r="E517" s="216" t="s">
        <v>1010</v>
      </c>
      <c r="F517" s="217" t="s">
        <v>1011</v>
      </c>
      <c r="G517" s="218" t="s">
        <v>1007</v>
      </c>
      <c r="H517" s="219">
        <v>2</v>
      </c>
      <c r="I517" s="220"/>
      <c r="J517" s="221">
        <f>ROUND(I517*H517,2)</f>
        <v>0</v>
      </c>
      <c r="K517" s="217" t="s">
        <v>19</v>
      </c>
      <c r="L517" s="222"/>
      <c r="M517" s="223" t="s">
        <v>19</v>
      </c>
      <c r="N517" s="224" t="s">
        <v>44</v>
      </c>
      <c r="O517" s="64"/>
      <c r="P517" s="183">
        <f>O517*H517</f>
        <v>0</v>
      </c>
      <c r="Q517" s="183">
        <v>0.15</v>
      </c>
      <c r="R517" s="183">
        <f>Q517*H517</f>
        <v>0.3</v>
      </c>
      <c r="S517" s="183">
        <v>0</v>
      </c>
      <c r="T517" s="184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85" t="s">
        <v>349</v>
      </c>
      <c r="AT517" s="185" t="s">
        <v>336</v>
      </c>
      <c r="AU517" s="185" t="s">
        <v>83</v>
      </c>
      <c r="AY517" s="17" t="s">
        <v>155</v>
      </c>
      <c r="BE517" s="186">
        <f>IF(N517="základní",J517,0)</f>
        <v>0</v>
      </c>
      <c r="BF517" s="186">
        <f>IF(N517="snížená",J517,0)</f>
        <v>0</v>
      </c>
      <c r="BG517" s="186">
        <f>IF(N517="zákl. přenesená",J517,0)</f>
        <v>0</v>
      </c>
      <c r="BH517" s="186">
        <f>IF(N517="sníž. přenesená",J517,0)</f>
        <v>0</v>
      </c>
      <c r="BI517" s="186">
        <f>IF(N517="nulová",J517,0)</f>
        <v>0</v>
      </c>
      <c r="BJ517" s="17" t="s">
        <v>81</v>
      </c>
      <c r="BK517" s="186">
        <f>ROUND(I517*H517,2)</f>
        <v>0</v>
      </c>
      <c r="BL517" s="17" t="s">
        <v>251</v>
      </c>
      <c r="BM517" s="185" t="s">
        <v>1012</v>
      </c>
    </row>
    <row r="518" spans="1:65" s="2" customFormat="1" ht="24.15" customHeight="1" x14ac:dyDescent="0.2">
      <c r="A518" s="34"/>
      <c r="B518" s="35"/>
      <c r="C518" s="174" t="s">
        <v>1013</v>
      </c>
      <c r="D518" s="174" t="s">
        <v>157</v>
      </c>
      <c r="E518" s="175" t="s">
        <v>1014</v>
      </c>
      <c r="F518" s="176" t="s">
        <v>1015</v>
      </c>
      <c r="G518" s="177" t="s">
        <v>307</v>
      </c>
      <c r="H518" s="178">
        <v>8.4</v>
      </c>
      <c r="I518" s="179"/>
      <c r="J518" s="180">
        <f>ROUND(I518*H518,2)</f>
        <v>0</v>
      </c>
      <c r="K518" s="176" t="s">
        <v>160</v>
      </c>
      <c r="L518" s="39"/>
      <c r="M518" s="181" t="s">
        <v>19</v>
      </c>
      <c r="N518" s="182" t="s">
        <v>44</v>
      </c>
      <c r="O518" s="64"/>
      <c r="P518" s="183">
        <f>O518*H518</f>
        <v>0</v>
      </c>
      <c r="Q518" s="183">
        <v>0</v>
      </c>
      <c r="R518" s="183">
        <f>Q518*H518</f>
        <v>0</v>
      </c>
      <c r="S518" s="183">
        <v>0.3</v>
      </c>
      <c r="T518" s="184">
        <f>S518*H518</f>
        <v>2.52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85" t="s">
        <v>251</v>
      </c>
      <c r="AT518" s="185" t="s">
        <v>157</v>
      </c>
      <c r="AU518" s="185" t="s">
        <v>83</v>
      </c>
      <c r="AY518" s="17" t="s">
        <v>155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7" t="s">
        <v>81</v>
      </c>
      <c r="BK518" s="186">
        <f>ROUND(I518*H518,2)</f>
        <v>0</v>
      </c>
      <c r="BL518" s="17" t="s">
        <v>251</v>
      </c>
      <c r="BM518" s="185" t="s">
        <v>1016</v>
      </c>
    </row>
    <row r="519" spans="1:65" s="2" customFormat="1" ht="10.199999999999999" x14ac:dyDescent="0.2">
      <c r="A519" s="34"/>
      <c r="B519" s="35"/>
      <c r="C519" s="36"/>
      <c r="D519" s="187" t="s">
        <v>163</v>
      </c>
      <c r="E519" s="36"/>
      <c r="F519" s="188" t="s">
        <v>1017</v>
      </c>
      <c r="G519" s="36"/>
      <c r="H519" s="36"/>
      <c r="I519" s="189"/>
      <c r="J519" s="36"/>
      <c r="K519" s="36"/>
      <c r="L519" s="39"/>
      <c r="M519" s="190"/>
      <c r="N519" s="191"/>
      <c r="O519" s="64"/>
      <c r="P519" s="64"/>
      <c r="Q519" s="64"/>
      <c r="R519" s="64"/>
      <c r="S519" s="64"/>
      <c r="T519" s="65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163</v>
      </c>
      <c r="AU519" s="17" t="s">
        <v>83</v>
      </c>
    </row>
    <row r="520" spans="1:65" s="13" customFormat="1" ht="10.199999999999999" x14ac:dyDescent="0.2">
      <c r="B520" s="192"/>
      <c r="C520" s="193"/>
      <c r="D520" s="194" t="s">
        <v>165</v>
      </c>
      <c r="E520" s="195" t="s">
        <v>19</v>
      </c>
      <c r="F520" s="196" t="s">
        <v>1018</v>
      </c>
      <c r="G520" s="193"/>
      <c r="H520" s="197">
        <v>8.4</v>
      </c>
      <c r="I520" s="198"/>
      <c r="J520" s="193"/>
      <c r="K520" s="193"/>
      <c r="L520" s="199"/>
      <c r="M520" s="200"/>
      <c r="N520" s="201"/>
      <c r="O520" s="201"/>
      <c r="P520" s="201"/>
      <c r="Q520" s="201"/>
      <c r="R520" s="201"/>
      <c r="S520" s="201"/>
      <c r="T520" s="202"/>
      <c r="AT520" s="203" t="s">
        <v>165</v>
      </c>
      <c r="AU520" s="203" t="s">
        <v>83</v>
      </c>
      <c r="AV520" s="13" t="s">
        <v>83</v>
      </c>
      <c r="AW520" s="13" t="s">
        <v>35</v>
      </c>
      <c r="AX520" s="13" t="s">
        <v>81</v>
      </c>
      <c r="AY520" s="203" t="s">
        <v>155</v>
      </c>
    </row>
    <row r="521" spans="1:65" s="2" customFormat="1" ht="16.5" customHeight="1" x14ac:dyDescent="0.2">
      <c r="A521" s="34"/>
      <c r="B521" s="35"/>
      <c r="C521" s="174" t="s">
        <v>1019</v>
      </c>
      <c r="D521" s="174" t="s">
        <v>157</v>
      </c>
      <c r="E521" s="175" t="s">
        <v>1020</v>
      </c>
      <c r="F521" s="176" t="s">
        <v>1021</v>
      </c>
      <c r="G521" s="177" t="s">
        <v>196</v>
      </c>
      <c r="H521" s="178">
        <v>3</v>
      </c>
      <c r="I521" s="179"/>
      <c r="J521" s="180">
        <f>ROUND(I521*H521,2)</f>
        <v>0</v>
      </c>
      <c r="K521" s="176" t="s">
        <v>160</v>
      </c>
      <c r="L521" s="39"/>
      <c r="M521" s="181" t="s">
        <v>19</v>
      </c>
      <c r="N521" s="182" t="s">
        <v>44</v>
      </c>
      <c r="O521" s="64"/>
      <c r="P521" s="183">
        <f>O521*H521</f>
        <v>0</v>
      </c>
      <c r="Q521" s="183">
        <v>1.328E-2</v>
      </c>
      <c r="R521" s="183">
        <f>Q521*H521</f>
        <v>3.984E-2</v>
      </c>
      <c r="S521" s="183">
        <v>0</v>
      </c>
      <c r="T521" s="184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5" t="s">
        <v>251</v>
      </c>
      <c r="AT521" s="185" t="s">
        <v>157</v>
      </c>
      <c r="AU521" s="185" t="s">
        <v>83</v>
      </c>
      <c r="AY521" s="17" t="s">
        <v>155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17" t="s">
        <v>81</v>
      </c>
      <c r="BK521" s="186">
        <f>ROUND(I521*H521,2)</f>
        <v>0</v>
      </c>
      <c r="BL521" s="17" t="s">
        <v>251</v>
      </c>
      <c r="BM521" s="185" t="s">
        <v>1022</v>
      </c>
    </row>
    <row r="522" spans="1:65" s="2" customFormat="1" ht="10.199999999999999" x14ac:dyDescent="0.2">
      <c r="A522" s="34"/>
      <c r="B522" s="35"/>
      <c r="C522" s="36"/>
      <c r="D522" s="187" t="s">
        <v>163</v>
      </c>
      <c r="E522" s="36"/>
      <c r="F522" s="188" t="s">
        <v>1023</v>
      </c>
      <c r="G522" s="36"/>
      <c r="H522" s="36"/>
      <c r="I522" s="189"/>
      <c r="J522" s="36"/>
      <c r="K522" s="36"/>
      <c r="L522" s="39"/>
      <c r="M522" s="190"/>
      <c r="N522" s="191"/>
      <c r="O522" s="64"/>
      <c r="P522" s="64"/>
      <c r="Q522" s="64"/>
      <c r="R522" s="64"/>
      <c r="S522" s="64"/>
      <c r="T522" s="65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163</v>
      </c>
      <c r="AU522" s="17" t="s">
        <v>83</v>
      </c>
    </row>
    <row r="523" spans="1:65" s="2" customFormat="1" ht="24.15" customHeight="1" x14ac:dyDescent="0.2">
      <c r="A523" s="34"/>
      <c r="B523" s="35"/>
      <c r="C523" s="174" t="s">
        <v>1024</v>
      </c>
      <c r="D523" s="174" t="s">
        <v>157</v>
      </c>
      <c r="E523" s="175" t="s">
        <v>1025</v>
      </c>
      <c r="F523" s="176" t="s">
        <v>1026</v>
      </c>
      <c r="G523" s="177" t="s">
        <v>203</v>
      </c>
      <c r="H523" s="178">
        <v>0.57399999999999995</v>
      </c>
      <c r="I523" s="179"/>
      <c r="J523" s="180">
        <f>ROUND(I523*H523,2)</f>
        <v>0</v>
      </c>
      <c r="K523" s="176" t="s">
        <v>160</v>
      </c>
      <c r="L523" s="39"/>
      <c r="M523" s="181" t="s">
        <v>19</v>
      </c>
      <c r="N523" s="182" t="s">
        <v>44</v>
      </c>
      <c r="O523" s="64"/>
      <c r="P523" s="183">
        <f>O523*H523</f>
        <v>0</v>
      </c>
      <c r="Q523" s="183">
        <v>0</v>
      </c>
      <c r="R523" s="183">
        <f>Q523*H523</f>
        <v>0</v>
      </c>
      <c r="S523" s="183">
        <v>0</v>
      </c>
      <c r="T523" s="184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5" t="s">
        <v>251</v>
      </c>
      <c r="AT523" s="185" t="s">
        <v>157</v>
      </c>
      <c r="AU523" s="185" t="s">
        <v>83</v>
      </c>
      <c r="AY523" s="17" t="s">
        <v>155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17" t="s">
        <v>81</v>
      </c>
      <c r="BK523" s="186">
        <f>ROUND(I523*H523,2)</f>
        <v>0</v>
      </c>
      <c r="BL523" s="17" t="s">
        <v>251</v>
      </c>
      <c r="BM523" s="185" t="s">
        <v>1027</v>
      </c>
    </row>
    <row r="524" spans="1:65" s="2" customFormat="1" ht="10.199999999999999" x14ac:dyDescent="0.2">
      <c r="A524" s="34"/>
      <c r="B524" s="35"/>
      <c r="C524" s="36"/>
      <c r="D524" s="187" t="s">
        <v>163</v>
      </c>
      <c r="E524" s="36"/>
      <c r="F524" s="188" t="s">
        <v>1028</v>
      </c>
      <c r="G524" s="36"/>
      <c r="H524" s="36"/>
      <c r="I524" s="189"/>
      <c r="J524" s="36"/>
      <c r="K524" s="36"/>
      <c r="L524" s="39"/>
      <c r="M524" s="190"/>
      <c r="N524" s="191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163</v>
      </c>
      <c r="AU524" s="17" t="s">
        <v>83</v>
      </c>
    </row>
    <row r="525" spans="1:65" s="12" customFormat="1" ht="22.8" customHeight="1" x14ac:dyDescent="0.25">
      <c r="B525" s="158"/>
      <c r="C525" s="159"/>
      <c r="D525" s="160" t="s">
        <v>72</v>
      </c>
      <c r="E525" s="172" t="s">
        <v>1029</v>
      </c>
      <c r="F525" s="172" t="s">
        <v>1030</v>
      </c>
      <c r="G525" s="159"/>
      <c r="H525" s="159"/>
      <c r="I525" s="162"/>
      <c r="J525" s="173">
        <f>BK525</f>
        <v>0</v>
      </c>
      <c r="K525" s="159"/>
      <c r="L525" s="164"/>
      <c r="M525" s="165"/>
      <c r="N525" s="166"/>
      <c r="O525" s="166"/>
      <c r="P525" s="167">
        <f>SUM(P526:P578)</f>
        <v>0</v>
      </c>
      <c r="Q525" s="166"/>
      <c r="R525" s="167">
        <f>SUM(R526:R578)</f>
        <v>11.781683899999999</v>
      </c>
      <c r="S525" s="166"/>
      <c r="T525" s="168">
        <f>SUM(T526:T578)</f>
        <v>1.9714260100000001</v>
      </c>
      <c r="AR525" s="169" t="s">
        <v>83</v>
      </c>
      <c r="AT525" s="170" t="s">
        <v>72</v>
      </c>
      <c r="AU525" s="170" t="s">
        <v>81</v>
      </c>
      <c r="AY525" s="169" t="s">
        <v>155</v>
      </c>
      <c r="BK525" s="171">
        <f>SUM(BK526:BK578)</f>
        <v>0</v>
      </c>
    </row>
    <row r="526" spans="1:65" s="2" customFormat="1" ht="24.15" customHeight="1" x14ac:dyDescent="0.2">
      <c r="A526" s="34"/>
      <c r="B526" s="35"/>
      <c r="C526" s="174" t="s">
        <v>1031</v>
      </c>
      <c r="D526" s="174" t="s">
        <v>157</v>
      </c>
      <c r="E526" s="175" t="s">
        <v>1032</v>
      </c>
      <c r="F526" s="176" t="s">
        <v>1033</v>
      </c>
      <c r="G526" s="177" t="s">
        <v>103</v>
      </c>
      <c r="H526" s="178">
        <v>7.37</v>
      </c>
      <c r="I526" s="179"/>
      <c r="J526" s="180">
        <f>ROUND(I526*H526,2)</f>
        <v>0</v>
      </c>
      <c r="K526" s="176" t="s">
        <v>160</v>
      </c>
      <c r="L526" s="39"/>
      <c r="M526" s="181" t="s">
        <v>19</v>
      </c>
      <c r="N526" s="182" t="s">
        <v>44</v>
      </c>
      <c r="O526" s="64"/>
      <c r="P526" s="183">
        <f>O526*H526</f>
        <v>0</v>
      </c>
      <c r="Q526" s="183">
        <v>0</v>
      </c>
      <c r="R526" s="183">
        <f>Q526*H526</f>
        <v>0</v>
      </c>
      <c r="S526" s="183">
        <v>3.175E-2</v>
      </c>
      <c r="T526" s="184">
        <f>S526*H526</f>
        <v>0.2339975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85" t="s">
        <v>251</v>
      </c>
      <c r="AT526" s="185" t="s">
        <v>157</v>
      </c>
      <c r="AU526" s="185" t="s">
        <v>83</v>
      </c>
      <c r="AY526" s="17" t="s">
        <v>155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17" t="s">
        <v>81</v>
      </c>
      <c r="BK526" s="186">
        <f>ROUND(I526*H526,2)</f>
        <v>0</v>
      </c>
      <c r="BL526" s="17" t="s">
        <v>251</v>
      </c>
      <c r="BM526" s="185" t="s">
        <v>1034</v>
      </c>
    </row>
    <row r="527" spans="1:65" s="2" customFormat="1" ht="10.199999999999999" x14ac:dyDescent="0.2">
      <c r="A527" s="34"/>
      <c r="B527" s="35"/>
      <c r="C527" s="36"/>
      <c r="D527" s="187" t="s">
        <v>163</v>
      </c>
      <c r="E527" s="36"/>
      <c r="F527" s="188" t="s">
        <v>1035</v>
      </c>
      <c r="G527" s="36"/>
      <c r="H527" s="36"/>
      <c r="I527" s="189"/>
      <c r="J527" s="36"/>
      <c r="K527" s="36"/>
      <c r="L527" s="39"/>
      <c r="M527" s="190"/>
      <c r="N527" s="191"/>
      <c r="O527" s="64"/>
      <c r="P527" s="64"/>
      <c r="Q527" s="64"/>
      <c r="R527" s="64"/>
      <c r="S527" s="64"/>
      <c r="T527" s="65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163</v>
      </c>
      <c r="AU527" s="17" t="s">
        <v>83</v>
      </c>
    </row>
    <row r="528" spans="1:65" s="13" customFormat="1" ht="10.199999999999999" x14ac:dyDescent="0.2">
      <c r="B528" s="192"/>
      <c r="C528" s="193"/>
      <c r="D528" s="194" t="s">
        <v>165</v>
      </c>
      <c r="E528" s="195" t="s">
        <v>19</v>
      </c>
      <c r="F528" s="196" t="s">
        <v>1036</v>
      </c>
      <c r="G528" s="193"/>
      <c r="H528" s="197">
        <v>7.37</v>
      </c>
      <c r="I528" s="198"/>
      <c r="J528" s="193"/>
      <c r="K528" s="193"/>
      <c r="L528" s="199"/>
      <c r="M528" s="200"/>
      <c r="N528" s="201"/>
      <c r="O528" s="201"/>
      <c r="P528" s="201"/>
      <c r="Q528" s="201"/>
      <c r="R528" s="201"/>
      <c r="S528" s="201"/>
      <c r="T528" s="202"/>
      <c r="AT528" s="203" t="s">
        <v>165</v>
      </c>
      <c r="AU528" s="203" t="s">
        <v>83</v>
      </c>
      <c r="AV528" s="13" t="s">
        <v>83</v>
      </c>
      <c r="AW528" s="13" t="s">
        <v>35</v>
      </c>
      <c r="AX528" s="13" t="s">
        <v>81</v>
      </c>
      <c r="AY528" s="203" t="s">
        <v>155</v>
      </c>
    </row>
    <row r="529" spans="1:65" s="2" customFormat="1" ht="24.15" customHeight="1" x14ac:dyDescent="0.2">
      <c r="A529" s="34"/>
      <c r="B529" s="35"/>
      <c r="C529" s="174" t="s">
        <v>1037</v>
      </c>
      <c r="D529" s="174" t="s">
        <v>157</v>
      </c>
      <c r="E529" s="175" t="s">
        <v>1038</v>
      </c>
      <c r="F529" s="176" t="s">
        <v>1039</v>
      </c>
      <c r="G529" s="177" t="s">
        <v>103</v>
      </c>
      <c r="H529" s="178">
        <v>13.510999999999999</v>
      </c>
      <c r="I529" s="179"/>
      <c r="J529" s="180">
        <f>ROUND(I529*H529,2)</f>
        <v>0</v>
      </c>
      <c r="K529" s="176" t="s">
        <v>160</v>
      </c>
      <c r="L529" s="39"/>
      <c r="M529" s="181" t="s">
        <v>19</v>
      </c>
      <c r="N529" s="182" t="s">
        <v>44</v>
      </c>
      <c r="O529" s="64"/>
      <c r="P529" s="183">
        <f>O529*H529</f>
        <v>0</v>
      </c>
      <c r="Q529" s="183">
        <v>0</v>
      </c>
      <c r="R529" s="183">
        <f>Q529*H529</f>
        <v>0</v>
      </c>
      <c r="S529" s="183">
        <v>5.9409999999999998E-2</v>
      </c>
      <c r="T529" s="184">
        <f>S529*H529</f>
        <v>0.80268850999999997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5" t="s">
        <v>251</v>
      </c>
      <c r="AT529" s="185" t="s">
        <v>157</v>
      </c>
      <c r="AU529" s="185" t="s">
        <v>83</v>
      </c>
      <c r="AY529" s="17" t="s">
        <v>155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17" t="s">
        <v>81</v>
      </c>
      <c r="BK529" s="186">
        <f>ROUND(I529*H529,2)</f>
        <v>0</v>
      </c>
      <c r="BL529" s="17" t="s">
        <v>251</v>
      </c>
      <c r="BM529" s="185" t="s">
        <v>1040</v>
      </c>
    </row>
    <row r="530" spans="1:65" s="2" customFormat="1" ht="10.199999999999999" x14ac:dyDescent="0.2">
      <c r="A530" s="34"/>
      <c r="B530" s="35"/>
      <c r="C530" s="36"/>
      <c r="D530" s="187" t="s">
        <v>163</v>
      </c>
      <c r="E530" s="36"/>
      <c r="F530" s="188" t="s">
        <v>1041</v>
      </c>
      <c r="G530" s="36"/>
      <c r="H530" s="36"/>
      <c r="I530" s="189"/>
      <c r="J530" s="36"/>
      <c r="K530" s="36"/>
      <c r="L530" s="39"/>
      <c r="M530" s="190"/>
      <c r="N530" s="191"/>
      <c r="O530" s="64"/>
      <c r="P530" s="64"/>
      <c r="Q530" s="64"/>
      <c r="R530" s="64"/>
      <c r="S530" s="64"/>
      <c r="T530" s="65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163</v>
      </c>
      <c r="AU530" s="17" t="s">
        <v>83</v>
      </c>
    </row>
    <row r="531" spans="1:65" s="13" customFormat="1" ht="10.199999999999999" x14ac:dyDescent="0.2">
      <c r="B531" s="192"/>
      <c r="C531" s="193"/>
      <c r="D531" s="194" t="s">
        <v>165</v>
      </c>
      <c r="E531" s="195" t="s">
        <v>19</v>
      </c>
      <c r="F531" s="196" t="s">
        <v>1042</v>
      </c>
      <c r="G531" s="193"/>
      <c r="H531" s="197">
        <v>7.4710000000000001</v>
      </c>
      <c r="I531" s="198"/>
      <c r="J531" s="193"/>
      <c r="K531" s="193"/>
      <c r="L531" s="199"/>
      <c r="M531" s="200"/>
      <c r="N531" s="201"/>
      <c r="O531" s="201"/>
      <c r="P531" s="201"/>
      <c r="Q531" s="201"/>
      <c r="R531" s="201"/>
      <c r="S531" s="201"/>
      <c r="T531" s="202"/>
      <c r="AT531" s="203" t="s">
        <v>165</v>
      </c>
      <c r="AU531" s="203" t="s">
        <v>83</v>
      </c>
      <c r="AV531" s="13" t="s">
        <v>83</v>
      </c>
      <c r="AW531" s="13" t="s">
        <v>35</v>
      </c>
      <c r="AX531" s="13" t="s">
        <v>73</v>
      </c>
      <c r="AY531" s="203" t="s">
        <v>155</v>
      </c>
    </row>
    <row r="532" spans="1:65" s="13" customFormat="1" ht="10.199999999999999" x14ac:dyDescent="0.2">
      <c r="B532" s="192"/>
      <c r="C532" s="193"/>
      <c r="D532" s="194" t="s">
        <v>165</v>
      </c>
      <c r="E532" s="195" t="s">
        <v>19</v>
      </c>
      <c r="F532" s="196" t="s">
        <v>1043</v>
      </c>
      <c r="G532" s="193"/>
      <c r="H532" s="197">
        <v>6.04</v>
      </c>
      <c r="I532" s="198"/>
      <c r="J532" s="193"/>
      <c r="K532" s="193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165</v>
      </c>
      <c r="AU532" s="203" t="s">
        <v>83</v>
      </c>
      <c r="AV532" s="13" t="s">
        <v>83</v>
      </c>
      <c r="AW532" s="13" t="s">
        <v>35</v>
      </c>
      <c r="AX532" s="13" t="s">
        <v>73</v>
      </c>
      <c r="AY532" s="203" t="s">
        <v>155</v>
      </c>
    </row>
    <row r="533" spans="1:65" s="14" customFormat="1" ht="10.199999999999999" x14ac:dyDescent="0.2">
      <c r="B533" s="204"/>
      <c r="C533" s="205"/>
      <c r="D533" s="194" t="s">
        <v>165</v>
      </c>
      <c r="E533" s="206" t="s">
        <v>19</v>
      </c>
      <c r="F533" s="207" t="s">
        <v>168</v>
      </c>
      <c r="G533" s="205"/>
      <c r="H533" s="208">
        <v>13.510999999999999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165</v>
      </c>
      <c r="AU533" s="214" t="s">
        <v>83</v>
      </c>
      <c r="AV533" s="14" t="s">
        <v>161</v>
      </c>
      <c r="AW533" s="14" t="s">
        <v>35</v>
      </c>
      <c r="AX533" s="14" t="s">
        <v>81</v>
      </c>
      <c r="AY533" s="214" t="s">
        <v>155</v>
      </c>
    </row>
    <row r="534" spans="1:65" s="2" customFormat="1" ht="24.15" customHeight="1" x14ac:dyDescent="0.2">
      <c r="A534" s="34"/>
      <c r="B534" s="35"/>
      <c r="C534" s="174" t="s">
        <v>1044</v>
      </c>
      <c r="D534" s="174" t="s">
        <v>157</v>
      </c>
      <c r="E534" s="175" t="s">
        <v>1045</v>
      </c>
      <c r="F534" s="176" t="s">
        <v>1046</v>
      </c>
      <c r="G534" s="177" t="s">
        <v>103</v>
      </c>
      <c r="H534" s="178">
        <v>442.27</v>
      </c>
      <c r="I534" s="179"/>
      <c r="J534" s="180">
        <f>ROUND(I534*H534,2)</f>
        <v>0</v>
      </c>
      <c r="K534" s="176" t="s">
        <v>160</v>
      </c>
      <c r="L534" s="39"/>
      <c r="M534" s="181" t="s">
        <v>19</v>
      </c>
      <c r="N534" s="182" t="s">
        <v>44</v>
      </c>
      <c r="O534" s="64"/>
      <c r="P534" s="183">
        <f>O534*H534</f>
        <v>0</v>
      </c>
      <c r="Q534" s="183">
        <v>1.3849999999999999E-2</v>
      </c>
      <c r="R534" s="183">
        <f>Q534*H534</f>
        <v>6.1254394999999997</v>
      </c>
      <c r="S534" s="183">
        <v>0</v>
      </c>
      <c r="T534" s="184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85" t="s">
        <v>251</v>
      </c>
      <c r="AT534" s="185" t="s">
        <v>157</v>
      </c>
      <c r="AU534" s="185" t="s">
        <v>83</v>
      </c>
      <c r="AY534" s="17" t="s">
        <v>155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17" t="s">
        <v>81</v>
      </c>
      <c r="BK534" s="186">
        <f>ROUND(I534*H534,2)</f>
        <v>0</v>
      </c>
      <c r="BL534" s="17" t="s">
        <v>251</v>
      </c>
      <c r="BM534" s="185" t="s">
        <v>1047</v>
      </c>
    </row>
    <row r="535" spans="1:65" s="2" customFormat="1" ht="10.199999999999999" x14ac:dyDescent="0.2">
      <c r="A535" s="34"/>
      <c r="B535" s="35"/>
      <c r="C535" s="36"/>
      <c r="D535" s="187" t="s">
        <v>163</v>
      </c>
      <c r="E535" s="36"/>
      <c r="F535" s="188" t="s">
        <v>1048</v>
      </c>
      <c r="G535" s="36"/>
      <c r="H535" s="36"/>
      <c r="I535" s="189"/>
      <c r="J535" s="36"/>
      <c r="K535" s="36"/>
      <c r="L535" s="39"/>
      <c r="M535" s="190"/>
      <c r="N535" s="191"/>
      <c r="O535" s="64"/>
      <c r="P535" s="64"/>
      <c r="Q535" s="64"/>
      <c r="R535" s="64"/>
      <c r="S535" s="64"/>
      <c r="T535" s="65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163</v>
      </c>
      <c r="AU535" s="17" t="s">
        <v>83</v>
      </c>
    </row>
    <row r="536" spans="1:65" s="13" customFormat="1" ht="10.199999999999999" x14ac:dyDescent="0.2">
      <c r="B536" s="192"/>
      <c r="C536" s="193"/>
      <c r="D536" s="194" t="s">
        <v>165</v>
      </c>
      <c r="E536" s="195" t="s">
        <v>19</v>
      </c>
      <c r="F536" s="196" t="s">
        <v>1049</v>
      </c>
      <c r="G536" s="193"/>
      <c r="H536" s="197">
        <v>163</v>
      </c>
      <c r="I536" s="198"/>
      <c r="J536" s="193"/>
      <c r="K536" s="193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165</v>
      </c>
      <c r="AU536" s="203" t="s">
        <v>83</v>
      </c>
      <c r="AV536" s="13" t="s">
        <v>83</v>
      </c>
      <c r="AW536" s="13" t="s">
        <v>35</v>
      </c>
      <c r="AX536" s="13" t="s">
        <v>73</v>
      </c>
      <c r="AY536" s="203" t="s">
        <v>155</v>
      </c>
    </row>
    <row r="537" spans="1:65" s="13" customFormat="1" ht="10.199999999999999" x14ac:dyDescent="0.2">
      <c r="B537" s="192"/>
      <c r="C537" s="193"/>
      <c r="D537" s="194" t="s">
        <v>165</v>
      </c>
      <c r="E537" s="195" t="s">
        <v>19</v>
      </c>
      <c r="F537" s="196" t="s">
        <v>1050</v>
      </c>
      <c r="G537" s="193"/>
      <c r="H537" s="197">
        <v>279.27</v>
      </c>
      <c r="I537" s="198"/>
      <c r="J537" s="193"/>
      <c r="K537" s="193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165</v>
      </c>
      <c r="AU537" s="203" t="s">
        <v>83</v>
      </c>
      <c r="AV537" s="13" t="s">
        <v>83</v>
      </c>
      <c r="AW537" s="13" t="s">
        <v>35</v>
      </c>
      <c r="AX537" s="13" t="s">
        <v>73</v>
      </c>
      <c r="AY537" s="203" t="s">
        <v>155</v>
      </c>
    </row>
    <row r="538" spans="1:65" s="14" customFormat="1" ht="10.199999999999999" x14ac:dyDescent="0.2">
      <c r="B538" s="204"/>
      <c r="C538" s="205"/>
      <c r="D538" s="194" t="s">
        <v>165</v>
      </c>
      <c r="E538" s="206" t="s">
        <v>19</v>
      </c>
      <c r="F538" s="207" t="s">
        <v>168</v>
      </c>
      <c r="G538" s="205"/>
      <c r="H538" s="208">
        <v>442.27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165</v>
      </c>
      <c r="AU538" s="214" t="s">
        <v>83</v>
      </c>
      <c r="AV538" s="14" t="s">
        <v>161</v>
      </c>
      <c r="AW538" s="14" t="s">
        <v>35</v>
      </c>
      <c r="AX538" s="14" t="s">
        <v>81</v>
      </c>
      <c r="AY538" s="214" t="s">
        <v>155</v>
      </c>
    </row>
    <row r="539" spans="1:65" s="2" customFormat="1" ht="24.15" customHeight="1" x14ac:dyDescent="0.2">
      <c r="A539" s="34"/>
      <c r="B539" s="35"/>
      <c r="C539" s="174" t="s">
        <v>1051</v>
      </c>
      <c r="D539" s="174" t="s">
        <v>157</v>
      </c>
      <c r="E539" s="175" t="s">
        <v>1052</v>
      </c>
      <c r="F539" s="176" t="s">
        <v>1053</v>
      </c>
      <c r="G539" s="177" t="s">
        <v>103</v>
      </c>
      <c r="H539" s="178">
        <v>255</v>
      </c>
      <c r="I539" s="179"/>
      <c r="J539" s="180">
        <f>ROUND(I539*H539,2)</f>
        <v>0</v>
      </c>
      <c r="K539" s="176" t="s">
        <v>160</v>
      </c>
      <c r="L539" s="39"/>
      <c r="M539" s="181" t="s">
        <v>19</v>
      </c>
      <c r="N539" s="182" t="s">
        <v>44</v>
      </c>
      <c r="O539" s="64"/>
      <c r="P539" s="183">
        <f>O539*H539</f>
        <v>0</v>
      </c>
      <c r="Q539" s="183">
        <v>1.661E-2</v>
      </c>
      <c r="R539" s="183">
        <f>Q539*H539</f>
        <v>4.2355499999999999</v>
      </c>
      <c r="S539" s="183">
        <v>0</v>
      </c>
      <c r="T539" s="184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85" t="s">
        <v>251</v>
      </c>
      <c r="AT539" s="185" t="s">
        <v>157</v>
      </c>
      <c r="AU539" s="185" t="s">
        <v>83</v>
      </c>
      <c r="AY539" s="17" t="s">
        <v>155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17" t="s">
        <v>81</v>
      </c>
      <c r="BK539" s="186">
        <f>ROUND(I539*H539,2)</f>
        <v>0</v>
      </c>
      <c r="BL539" s="17" t="s">
        <v>251</v>
      </c>
      <c r="BM539" s="185" t="s">
        <v>1054</v>
      </c>
    </row>
    <row r="540" spans="1:65" s="2" customFormat="1" ht="10.199999999999999" x14ac:dyDescent="0.2">
      <c r="A540" s="34"/>
      <c r="B540" s="35"/>
      <c r="C540" s="36"/>
      <c r="D540" s="187" t="s">
        <v>163</v>
      </c>
      <c r="E540" s="36"/>
      <c r="F540" s="188" t="s">
        <v>1055</v>
      </c>
      <c r="G540" s="36"/>
      <c r="H540" s="36"/>
      <c r="I540" s="189"/>
      <c r="J540" s="36"/>
      <c r="K540" s="36"/>
      <c r="L540" s="39"/>
      <c r="M540" s="190"/>
      <c r="N540" s="191"/>
      <c r="O540" s="64"/>
      <c r="P540" s="64"/>
      <c r="Q540" s="64"/>
      <c r="R540" s="64"/>
      <c r="S540" s="64"/>
      <c r="T540" s="65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7" t="s">
        <v>163</v>
      </c>
      <c r="AU540" s="17" t="s">
        <v>83</v>
      </c>
    </row>
    <row r="541" spans="1:65" s="13" customFormat="1" ht="10.199999999999999" x14ac:dyDescent="0.2">
      <c r="B541" s="192"/>
      <c r="C541" s="193"/>
      <c r="D541" s="194" t="s">
        <v>165</v>
      </c>
      <c r="E541" s="195" t="s">
        <v>19</v>
      </c>
      <c r="F541" s="196" t="s">
        <v>1056</v>
      </c>
      <c r="G541" s="193"/>
      <c r="H541" s="197">
        <v>163</v>
      </c>
      <c r="I541" s="198"/>
      <c r="J541" s="193"/>
      <c r="K541" s="193"/>
      <c r="L541" s="199"/>
      <c r="M541" s="200"/>
      <c r="N541" s="201"/>
      <c r="O541" s="201"/>
      <c r="P541" s="201"/>
      <c r="Q541" s="201"/>
      <c r="R541" s="201"/>
      <c r="S541" s="201"/>
      <c r="T541" s="202"/>
      <c r="AT541" s="203" t="s">
        <v>165</v>
      </c>
      <c r="AU541" s="203" t="s">
        <v>83</v>
      </c>
      <c r="AV541" s="13" t="s">
        <v>83</v>
      </c>
      <c r="AW541" s="13" t="s">
        <v>35</v>
      </c>
      <c r="AX541" s="13" t="s">
        <v>73</v>
      </c>
      <c r="AY541" s="203" t="s">
        <v>155</v>
      </c>
    </row>
    <row r="542" spans="1:65" s="13" customFormat="1" ht="10.199999999999999" x14ac:dyDescent="0.2">
      <c r="B542" s="192"/>
      <c r="C542" s="193"/>
      <c r="D542" s="194" t="s">
        <v>165</v>
      </c>
      <c r="E542" s="195" t="s">
        <v>19</v>
      </c>
      <c r="F542" s="196" t="s">
        <v>1057</v>
      </c>
      <c r="G542" s="193"/>
      <c r="H542" s="197">
        <v>92</v>
      </c>
      <c r="I542" s="198"/>
      <c r="J542" s="193"/>
      <c r="K542" s="193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165</v>
      </c>
      <c r="AU542" s="203" t="s">
        <v>83</v>
      </c>
      <c r="AV542" s="13" t="s">
        <v>83</v>
      </c>
      <c r="AW542" s="13" t="s">
        <v>35</v>
      </c>
      <c r="AX542" s="13" t="s">
        <v>73</v>
      </c>
      <c r="AY542" s="203" t="s">
        <v>155</v>
      </c>
    </row>
    <row r="543" spans="1:65" s="14" customFormat="1" ht="10.199999999999999" x14ac:dyDescent="0.2">
      <c r="B543" s="204"/>
      <c r="C543" s="205"/>
      <c r="D543" s="194" t="s">
        <v>165</v>
      </c>
      <c r="E543" s="206" t="s">
        <v>19</v>
      </c>
      <c r="F543" s="207" t="s">
        <v>168</v>
      </c>
      <c r="G543" s="205"/>
      <c r="H543" s="208">
        <v>255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165</v>
      </c>
      <c r="AU543" s="214" t="s">
        <v>83</v>
      </c>
      <c r="AV543" s="14" t="s">
        <v>161</v>
      </c>
      <c r="AW543" s="14" t="s">
        <v>35</v>
      </c>
      <c r="AX543" s="14" t="s">
        <v>81</v>
      </c>
      <c r="AY543" s="214" t="s">
        <v>155</v>
      </c>
    </row>
    <row r="544" spans="1:65" s="2" customFormat="1" ht="24.15" customHeight="1" x14ac:dyDescent="0.2">
      <c r="A544" s="34"/>
      <c r="B544" s="35"/>
      <c r="C544" s="174" t="s">
        <v>1058</v>
      </c>
      <c r="D544" s="174" t="s">
        <v>157</v>
      </c>
      <c r="E544" s="175" t="s">
        <v>1059</v>
      </c>
      <c r="F544" s="176" t="s">
        <v>1060</v>
      </c>
      <c r="G544" s="177" t="s">
        <v>103</v>
      </c>
      <c r="H544" s="178">
        <v>893</v>
      </c>
      <c r="I544" s="179"/>
      <c r="J544" s="180">
        <f>ROUND(I544*H544,2)</f>
        <v>0</v>
      </c>
      <c r="K544" s="176" t="s">
        <v>160</v>
      </c>
      <c r="L544" s="39"/>
      <c r="M544" s="181" t="s">
        <v>19</v>
      </c>
      <c r="N544" s="182" t="s">
        <v>44</v>
      </c>
      <c r="O544" s="64"/>
      <c r="P544" s="183">
        <f>O544*H544</f>
        <v>0</v>
      </c>
      <c r="Q544" s="183">
        <v>1E-4</v>
      </c>
      <c r="R544" s="183">
        <f>Q544*H544</f>
        <v>8.9300000000000004E-2</v>
      </c>
      <c r="S544" s="183">
        <v>0</v>
      </c>
      <c r="T544" s="184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85" t="s">
        <v>251</v>
      </c>
      <c r="AT544" s="185" t="s">
        <v>157</v>
      </c>
      <c r="AU544" s="185" t="s">
        <v>83</v>
      </c>
      <c r="AY544" s="17" t="s">
        <v>155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17" t="s">
        <v>81</v>
      </c>
      <c r="BK544" s="186">
        <f>ROUND(I544*H544,2)</f>
        <v>0</v>
      </c>
      <c r="BL544" s="17" t="s">
        <v>251</v>
      </c>
      <c r="BM544" s="185" t="s">
        <v>1061</v>
      </c>
    </row>
    <row r="545" spans="1:65" s="2" customFormat="1" ht="10.199999999999999" x14ac:dyDescent="0.2">
      <c r="A545" s="34"/>
      <c r="B545" s="35"/>
      <c r="C545" s="36"/>
      <c r="D545" s="187" t="s">
        <v>163</v>
      </c>
      <c r="E545" s="36"/>
      <c r="F545" s="188" t="s">
        <v>1062</v>
      </c>
      <c r="G545" s="36"/>
      <c r="H545" s="36"/>
      <c r="I545" s="189"/>
      <c r="J545" s="36"/>
      <c r="K545" s="36"/>
      <c r="L545" s="39"/>
      <c r="M545" s="190"/>
      <c r="N545" s="191"/>
      <c r="O545" s="64"/>
      <c r="P545" s="64"/>
      <c r="Q545" s="64"/>
      <c r="R545" s="64"/>
      <c r="S545" s="64"/>
      <c r="T545" s="65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7" t="s">
        <v>163</v>
      </c>
      <c r="AU545" s="17" t="s">
        <v>83</v>
      </c>
    </row>
    <row r="546" spans="1:65" s="13" customFormat="1" ht="10.199999999999999" x14ac:dyDescent="0.2">
      <c r="B546" s="192"/>
      <c r="C546" s="193"/>
      <c r="D546" s="194" t="s">
        <v>165</v>
      </c>
      <c r="E546" s="195" t="s">
        <v>19</v>
      </c>
      <c r="F546" s="196" t="s">
        <v>1063</v>
      </c>
      <c r="G546" s="193"/>
      <c r="H546" s="197">
        <v>893</v>
      </c>
      <c r="I546" s="198"/>
      <c r="J546" s="193"/>
      <c r="K546" s="193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165</v>
      </c>
      <c r="AU546" s="203" t="s">
        <v>83</v>
      </c>
      <c r="AV546" s="13" t="s">
        <v>83</v>
      </c>
      <c r="AW546" s="13" t="s">
        <v>35</v>
      </c>
      <c r="AX546" s="13" t="s">
        <v>81</v>
      </c>
      <c r="AY546" s="203" t="s">
        <v>155</v>
      </c>
    </row>
    <row r="547" spans="1:65" s="2" customFormat="1" ht="24.15" customHeight="1" x14ac:dyDescent="0.2">
      <c r="A547" s="34"/>
      <c r="B547" s="35"/>
      <c r="C547" s="174" t="s">
        <v>1064</v>
      </c>
      <c r="D547" s="174" t="s">
        <v>157</v>
      </c>
      <c r="E547" s="175" t="s">
        <v>1065</v>
      </c>
      <c r="F547" s="176" t="s">
        <v>1066</v>
      </c>
      <c r="G547" s="177" t="s">
        <v>307</v>
      </c>
      <c r="H547" s="178">
        <v>68.599999999999994</v>
      </c>
      <c r="I547" s="179"/>
      <c r="J547" s="180">
        <f>ROUND(I547*H547,2)</f>
        <v>0</v>
      </c>
      <c r="K547" s="176" t="s">
        <v>160</v>
      </c>
      <c r="L547" s="39"/>
      <c r="M547" s="181" t="s">
        <v>19</v>
      </c>
      <c r="N547" s="182" t="s">
        <v>44</v>
      </c>
      <c r="O547" s="64"/>
      <c r="P547" s="183">
        <f>O547*H547</f>
        <v>0</v>
      </c>
      <c r="Q547" s="183">
        <v>4.3800000000000002E-3</v>
      </c>
      <c r="R547" s="183">
        <f>Q547*H547</f>
        <v>0.30046800000000001</v>
      </c>
      <c r="S547" s="183">
        <v>0</v>
      </c>
      <c r="T547" s="184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85" t="s">
        <v>251</v>
      </c>
      <c r="AT547" s="185" t="s">
        <v>157</v>
      </c>
      <c r="AU547" s="185" t="s">
        <v>83</v>
      </c>
      <c r="AY547" s="17" t="s">
        <v>155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17" t="s">
        <v>81</v>
      </c>
      <c r="BK547" s="186">
        <f>ROUND(I547*H547,2)</f>
        <v>0</v>
      </c>
      <c r="BL547" s="17" t="s">
        <v>251</v>
      </c>
      <c r="BM547" s="185" t="s">
        <v>1067</v>
      </c>
    </row>
    <row r="548" spans="1:65" s="2" customFormat="1" ht="10.199999999999999" x14ac:dyDescent="0.2">
      <c r="A548" s="34"/>
      <c r="B548" s="35"/>
      <c r="C548" s="36"/>
      <c r="D548" s="187" t="s">
        <v>163</v>
      </c>
      <c r="E548" s="36"/>
      <c r="F548" s="188" t="s">
        <v>1068</v>
      </c>
      <c r="G548" s="36"/>
      <c r="H548" s="36"/>
      <c r="I548" s="189"/>
      <c r="J548" s="36"/>
      <c r="K548" s="36"/>
      <c r="L548" s="39"/>
      <c r="M548" s="190"/>
      <c r="N548" s="191"/>
      <c r="O548" s="64"/>
      <c r="P548" s="64"/>
      <c r="Q548" s="64"/>
      <c r="R548" s="64"/>
      <c r="S548" s="64"/>
      <c r="T548" s="65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163</v>
      </c>
      <c r="AU548" s="17" t="s">
        <v>83</v>
      </c>
    </row>
    <row r="549" spans="1:65" s="13" customFormat="1" ht="10.199999999999999" x14ac:dyDescent="0.2">
      <c r="B549" s="192"/>
      <c r="C549" s="193"/>
      <c r="D549" s="194" t="s">
        <v>165</v>
      </c>
      <c r="E549" s="195" t="s">
        <v>19</v>
      </c>
      <c r="F549" s="196" t="s">
        <v>1069</v>
      </c>
      <c r="G549" s="193"/>
      <c r="H549" s="197">
        <v>68.599999999999994</v>
      </c>
      <c r="I549" s="198"/>
      <c r="J549" s="193"/>
      <c r="K549" s="193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165</v>
      </c>
      <c r="AU549" s="203" t="s">
        <v>83</v>
      </c>
      <c r="AV549" s="13" t="s">
        <v>83</v>
      </c>
      <c r="AW549" s="13" t="s">
        <v>35</v>
      </c>
      <c r="AX549" s="13" t="s">
        <v>81</v>
      </c>
      <c r="AY549" s="203" t="s">
        <v>155</v>
      </c>
    </row>
    <row r="550" spans="1:65" s="2" customFormat="1" ht="24.15" customHeight="1" x14ac:dyDescent="0.2">
      <c r="A550" s="34"/>
      <c r="B550" s="35"/>
      <c r="C550" s="174" t="s">
        <v>1070</v>
      </c>
      <c r="D550" s="174" t="s">
        <v>157</v>
      </c>
      <c r="E550" s="175" t="s">
        <v>1071</v>
      </c>
      <c r="F550" s="176" t="s">
        <v>1072</v>
      </c>
      <c r="G550" s="177" t="s">
        <v>307</v>
      </c>
      <c r="H550" s="178">
        <v>51.8</v>
      </c>
      <c r="I550" s="179"/>
      <c r="J550" s="180">
        <f>ROUND(I550*H550,2)</f>
        <v>0</v>
      </c>
      <c r="K550" s="176" t="s">
        <v>160</v>
      </c>
      <c r="L550" s="39"/>
      <c r="M550" s="181" t="s">
        <v>19</v>
      </c>
      <c r="N550" s="182" t="s">
        <v>44</v>
      </c>
      <c r="O550" s="64"/>
      <c r="P550" s="183">
        <f>O550*H550</f>
        <v>0</v>
      </c>
      <c r="Q550" s="183">
        <v>6.6299999999999996E-3</v>
      </c>
      <c r="R550" s="183">
        <f>Q550*H550</f>
        <v>0.34343399999999996</v>
      </c>
      <c r="S550" s="183">
        <v>0</v>
      </c>
      <c r="T550" s="184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85" t="s">
        <v>251</v>
      </c>
      <c r="AT550" s="185" t="s">
        <v>157</v>
      </c>
      <c r="AU550" s="185" t="s">
        <v>83</v>
      </c>
      <c r="AY550" s="17" t="s">
        <v>155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17" t="s">
        <v>81</v>
      </c>
      <c r="BK550" s="186">
        <f>ROUND(I550*H550,2)</f>
        <v>0</v>
      </c>
      <c r="BL550" s="17" t="s">
        <v>251</v>
      </c>
      <c r="BM550" s="185" t="s">
        <v>1073</v>
      </c>
    </row>
    <row r="551" spans="1:65" s="2" customFormat="1" ht="10.199999999999999" x14ac:dyDescent="0.2">
      <c r="A551" s="34"/>
      <c r="B551" s="35"/>
      <c r="C551" s="36"/>
      <c r="D551" s="187" t="s">
        <v>163</v>
      </c>
      <c r="E551" s="36"/>
      <c r="F551" s="188" t="s">
        <v>1074</v>
      </c>
      <c r="G551" s="36"/>
      <c r="H551" s="36"/>
      <c r="I551" s="189"/>
      <c r="J551" s="36"/>
      <c r="K551" s="36"/>
      <c r="L551" s="39"/>
      <c r="M551" s="190"/>
      <c r="N551" s="191"/>
      <c r="O551" s="64"/>
      <c r="P551" s="64"/>
      <c r="Q551" s="64"/>
      <c r="R551" s="64"/>
      <c r="S551" s="64"/>
      <c r="T551" s="65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163</v>
      </c>
      <c r="AU551" s="17" t="s">
        <v>83</v>
      </c>
    </row>
    <row r="552" spans="1:65" s="13" customFormat="1" ht="10.199999999999999" x14ac:dyDescent="0.2">
      <c r="B552" s="192"/>
      <c r="C552" s="193"/>
      <c r="D552" s="194" t="s">
        <v>165</v>
      </c>
      <c r="E552" s="195" t="s">
        <v>19</v>
      </c>
      <c r="F552" s="196" t="s">
        <v>1075</v>
      </c>
      <c r="G552" s="193"/>
      <c r="H552" s="197">
        <v>51.8</v>
      </c>
      <c r="I552" s="198"/>
      <c r="J552" s="193"/>
      <c r="K552" s="193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165</v>
      </c>
      <c r="AU552" s="203" t="s">
        <v>83</v>
      </c>
      <c r="AV552" s="13" t="s">
        <v>83</v>
      </c>
      <c r="AW552" s="13" t="s">
        <v>35</v>
      </c>
      <c r="AX552" s="13" t="s">
        <v>81</v>
      </c>
      <c r="AY552" s="203" t="s">
        <v>155</v>
      </c>
    </row>
    <row r="553" spans="1:65" s="2" customFormat="1" ht="21.75" customHeight="1" x14ac:dyDescent="0.2">
      <c r="A553" s="34"/>
      <c r="B553" s="35"/>
      <c r="C553" s="174" t="s">
        <v>1076</v>
      </c>
      <c r="D553" s="174" t="s">
        <v>157</v>
      </c>
      <c r="E553" s="175" t="s">
        <v>1077</v>
      </c>
      <c r="F553" s="176" t="s">
        <v>1078</v>
      </c>
      <c r="G553" s="177" t="s">
        <v>103</v>
      </c>
      <c r="H553" s="178">
        <v>131.9</v>
      </c>
      <c r="I553" s="179"/>
      <c r="J553" s="180">
        <f>ROUND(I553*H553,2)</f>
        <v>0</v>
      </c>
      <c r="K553" s="176" t="s">
        <v>160</v>
      </c>
      <c r="L553" s="39"/>
      <c r="M553" s="181" t="s">
        <v>19</v>
      </c>
      <c r="N553" s="182" t="s">
        <v>44</v>
      </c>
      <c r="O553" s="64"/>
      <c r="P553" s="183">
        <f>O553*H553</f>
        <v>0</v>
      </c>
      <c r="Q553" s="183">
        <v>6.9999999999999999E-4</v>
      </c>
      <c r="R553" s="183">
        <f>Q553*H553</f>
        <v>9.2330000000000009E-2</v>
      </c>
      <c r="S553" s="183">
        <v>0</v>
      </c>
      <c r="T553" s="184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85" t="s">
        <v>251</v>
      </c>
      <c r="AT553" s="185" t="s">
        <v>157</v>
      </c>
      <c r="AU553" s="185" t="s">
        <v>83</v>
      </c>
      <c r="AY553" s="17" t="s">
        <v>155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17" t="s">
        <v>81</v>
      </c>
      <c r="BK553" s="186">
        <f>ROUND(I553*H553,2)</f>
        <v>0</v>
      </c>
      <c r="BL553" s="17" t="s">
        <v>251</v>
      </c>
      <c r="BM553" s="185" t="s">
        <v>1079</v>
      </c>
    </row>
    <row r="554" spans="1:65" s="2" customFormat="1" ht="10.199999999999999" x14ac:dyDescent="0.2">
      <c r="A554" s="34"/>
      <c r="B554" s="35"/>
      <c r="C554" s="36"/>
      <c r="D554" s="187" t="s">
        <v>163</v>
      </c>
      <c r="E554" s="36"/>
      <c r="F554" s="188" t="s">
        <v>1080</v>
      </c>
      <c r="G554" s="36"/>
      <c r="H554" s="36"/>
      <c r="I554" s="189"/>
      <c r="J554" s="36"/>
      <c r="K554" s="36"/>
      <c r="L554" s="39"/>
      <c r="M554" s="190"/>
      <c r="N554" s="191"/>
      <c r="O554" s="64"/>
      <c r="P554" s="64"/>
      <c r="Q554" s="64"/>
      <c r="R554" s="64"/>
      <c r="S554" s="64"/>
      <c r="T554" s="65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163</v>
      </c>
      <c r="AU554" s="17" t="s">
        <v>83</v>
      </c>
    </row>
    <row r="555" spans="1:65" s="13" customFormat="1" ht="10.199999999999999" x14ac:dyDescent="0.2">
      <c r="B555" s="192"/>
      <c r="C555" s="193"/>
      <c r="D555" s="194" t="s">
        <v>165</v>
      </c>
      <c r="E555" s="195" t="s">
        <v>19</v>
      </c>
      <c r="F555" s="196" t="s">
        <v>1081</v>
      </c>
      <c r="G555" s="193"/>
      <c r="H555" s="197">
        <v>131.9</v>
      </c>
      <c r="I555" s="198"/>
      <c r="J555" s="193"/>
      <c r="K555" s="193"/>
      <c r="L555" s="199"/>
      <c r="M555" s="200"/>
      <c r="N555" s="201"/>
      <c r="O555" s="201"/>
      <c r="P555" s="201"/>
      <c r="Q555" s="201"/>
      <c r="R555" s="201"/>
      <c r="S555" s="201"/>
      <c r="T555" s="202"/>
      <c r="AT555" s="203" t="s">
        <v>165</v>
      </c>
      <c r="AU555" s="203" t="s">
        <v>83</v>
      </c>
      <c r="AV555" s="13" t="s">
        <v>83</v>
      </c>
      <c r="AW555" s="13" t="s">
        <v>35</v>
      </c>
      <c r="AX555" s="13" t="s">
        <v>81</v>
      </c>
      <c r="AY555" s="203" t="s">
        <v>155</v>
      </c>
    </row>
    <row r="556" spans="1:65" s="2" customFormat="1" ht="21.75" customHeight="1" x14ac:dyDescent="0.2">
      <c r="A556" s="34"/>
      <c r="B556" s="35"/>
      <c r="C556" s="174" t="s">
        <v>1082</v>
      </c>
      <c r="D556" s="174" t="s">
        <v>157</v>
      </c>
      <c r="E556" s="175" t="s">
        <v>1083</v>
      </c>
      <c r="F556" s="176" t="s">
        <v>1084</v>
      </c>
      <c r="G556" s="177" t="s">
        <v>171</v>
      </c>
      <c r="H556" s="178">
        <v>10</v>
      </c>
      <c r="I556" s="179"/>
      <c r="J556" s="180">
        <f>ROUND(I556*H556,2)</f>
        <v>0</v>
      </c>
      <c r="K556" s="176" t="s">
        <v>160</v>
      </c>
      <c r="L556" s="39"/>
      <c r="M556" s="181" t="s">
        <v>19</v>
      </c>
      <c r="N556" s="182" t="s">
        <v>44</v>
      </c>
      <c r="O556" s="64"/>
      <c r="P556" s="183">
        <f>O556*H556</f>
        <v>0</v>
      </c>
      <c r="Q556" s="183">
        <v>1.5499999999999999E-3</v>
      </c>
      <c r="R556" s="183">
        <f>Q556*H556</f>
        <v>1.55E-2</v>
      </c>
      <c r="S556" s="183">
        <v>1.16E-3</v>
      </c>
      <c r="T556" s="184">
        <f>S556*H556</f>
        <v>1.1599999999999999E-2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5" t="s">
        <v>251</v>
      </c>
      <c r="AT556" s="185" t="s">
        <v>157</v>
      </c>
      <c r="AU556" s="185" t="s">
        <v>83</v>
      </c>
      <c r="AY556" s="17" t="s">
        <v>155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17" t="s">
        <v>81</v>
      </c>
      <c r="BK556" s="186">
        <f>ROUND(I556*H556,2)</f>
        <v>0</v>
      </c>
      <c r="BL556" s="17" t="s">
        <v>251</v>
      </c>
      <c r="BM556" s="185" t="s">
        <v>1085</v>
      </c>
    </row>
    <row r="557" spans="1:65" s="2" customFormat="1" ht="10.199999999999999" x14ac:dyDescent="0.2">
      <c r="A557" s="34"/>
      <c r="B557" s="35"/>
      <c r="C557" s="36"/>
      <c r="D557" s="187" t="s">
        <v>163</v>
      </c>
      <c r="E557" s="36"/>
      <c r="F557" s="188" t="s">
        <v>1086</v>
      </c>
      <c r="G557" s="36"/>
      <c r="H557" s="36"/>
      <c r="I557" s="189"/>
      <c r="J557" s="36"/>
      <c r="K557" s="36"/>
      <c r="L557" s="39"/>
      <c r="M557" s="190"/>
      <c r="N557" s="191"/>
      <c r="O557" s="64"/>
      <c r="P557" s="64"/>
      <c r="Q557" s="64"/>
      <c r="R557" s="64"/>
      <c r="S557" s="64"/>
      <c r="T557" s="65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7" t="s">
        <v>163</v>
      </c>
      <c r="AU557" s="17" t="s">
        <v>83</v>
      </c>
    </row>
    <row r="558" spans="1:65" s="13" customFormat="1" ht="10.199999999999999" x14ac:dyDescent="0.2">
      <c r="B558" s="192"/>
      <c r="C558" s="193"/>
      <c r="D558" s="194" t="s">
        <v>165</v>
      </c>
      <c r="E558" s="195" t="s">
        <v>19</v>
      </c>
      <c r="F558" s="196" t="s">
        <v>1087</v>
      </c>
      <c r="G558" s="193"/>
      <c r="H558" s="197">
        <v>10</v>
      </c>
      <c r="I558" s="198"/>
      <c r="J558" s="193"/>
      <c r="K558" s="193"/>
      <c r="L558" s="199"/>
      <c r="M558" s="200"/>
      <c r="N558" s="201"/>
      <c r="O558" s="201"/>
      <c r="P558" s="201"/>
      <c r="Q558" s="201"/>
      <c r="R558" s="201"/>
      <c r="S558" s="201"/>
      <c r="T558" s="202"/>
      <c r="AT558" s="203" t="s">
        <v>165</v>
      </c>
      <c r="AU558" s="203" t="s">
        <v>83</v>
      </c>
      <c r="AV558" s="13" t="s">
        <v>83</v>
      </c>
      <c r="AW558" s="13" t="s">
        <v>35</v>
      </c>
      <c r="AX558" s="13" t="s">
        <v>81</v>
      </c>
      <c r="AY558" s="203" t="s">
        <v>155</v>
      </c>
    </row>
    <row r="559" spans="1:65" s="2" customFormat="1" ht="24.15" customHeight="1" x14ac:dyDescent="0.2">
      <c r="A559" s="34"/>
      <c r="B559" s="35"/>
      <c r="C559" s="174" t="s">
        <v>1088</v>
      </c>
      <c r="D559" s="174" t="s">
        <v>157</v>
      </c>
      <c r="E559" s="175" t="s">
        <v>1089</v>
      </c>
      <c r="F559" s="176" t="s">
        <v>1090</v>
      </c>
      <c r="G559" s="177" t="s">
        <v>103</v>
      </c>
      <c r="H559" s="178">
        <v>39</v>
      </c>
      <c r="I559" s="179"/>
      <c r="J559" s="180">
        <f>ROUND(I559*H559,2)</f>
        <v>0</v>
      </c>
      <c r="K559" s="176" t="s">
        <v>160</v>
      </c>
      <c r="L559" s="39"/>
      <c r="M559" s="181" t="s">
        <v>19</v>
      </c>
      <c r="N559" s="182" t="s">
        <v>44</v>
      </c>
      <c r="O559" s="64"/>
      <c r="P559" s="183">
        <f>O559*H559</f>
        <v>0</v>
      </c>
      <c r="Q559" s="183">
        <v>0</v>
      </c>
      <c r="R559" s="183">
        <f>Q559*H559</f>
        <v>0</v>
      </c>
      <c r="S559" s="183">
        <v>1.721E-2</v>
      </c>
      <c r="T559" s="184">
        <f>S559*H559</f>
        <v>0.67118999999999995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5" t="s">
        <v>251</v>
      </c>
      <c r="AT559" s="185" t="s">
        <v>157</v>
      </c>
      <c r="AU559" s="185" t="s">
        <v>83</v>
      </c>
      <c r="AY559" s="17" t="s">
        <v>155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7" t="s">
        <v>81</v>
      </c>
      <c r="BK559" s="186">
        <f>ROUND(I559*H559,2)</f>
        <v>0</v>
      </c>
      <c r="BL559" s="17" t="s">
        <v>251</v>
      </c>
      <c r="BM559" s="185" t="s">
        <v>1091</v>
      </c>
    </row>
    <row r="560" spans="1:65" s="2" customFormat="1" ht="10.199999999999999" x14ac:dyDescent="0.2">
      <c r="A560" s="34"/>
      <c r="B560" s="35"/>
      <c r="C560" s="36"/>
      <c r="D560" s="187" t="s">
        <v>163</v>
      </c>
      <c r="E560" s="36"/>
      <c r="F560" s="188" t="s">
        <v>1092</v>
      </c>
      <c r="G560" s="36"/>
      <c r="H560" s="36"/>
      <c r="I560" s="189"/>
      <c r="J560" s="36"/>
      <c r="K560" s="36"/>
      <c r="L560" s="39"/>
      <c r="M560" s="190"/>
      <c r="N560" s="191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163</v>
      </c>
      <c r="AU560" s="17" t="s">
        <v>83</v>
      </c>
    </row>
    <row r="561" spans="1:65" s="13" customFormat="1" ht="10.199999999999999" x14ac:dyDescent="0.2">
      <c r="B561" s="192"/>
      <c r="C561" s="193"/>
      <c r="D561" s="194" t="s">
        <v>165</v>
      </c>
      <c r="E561" s="195" t="s">
        <v>19</v>
      </c>
      <c r="F561" s="196" t="s">
        <v>1093</v>
      </c>
      <c r="G561" s="193"/>
      <c r="H561" s="197">
        <v>39</v>
      </c>
      <c r="I561" s="198"/>
      <c r="J561" s="193"/>
      <c r="K561" s="193"/>
      <c r="L561" s="199"/>
      <c r="M561" s="200"/>
      <c r="N561" s="201"/>
      <c r="O561" s="201"/>
      <c r="P561" s="201"/>
      <c r="Q561" s="201"/>
      <c r="R561" s="201"/>
      <c r="S561" s="201"/>
      <c r="T561" s="202"/>
      <c r="AT561" s="203" t="s">
        <v>165</v>
      </c>
      <c r="AU561" s="203" t="s">
        <v>83</v>
      </c>
      <c r="AV561" s="13" t="s">
        <v>83</v>
      </c>
      <c r="AW561" s="13" t="s">
        <v>35</v>
      </c>
      <c r="AX561" s="13" t="s">
        <v>81</v>
      </c>
      <c r="AY561" s="203" t="s">
        <v>155</v>
      </c>
    </row>
    <row r="562" spans="1:65" s="2" customFormat="1" ht="16.5" customHeight="1" x14ac:dyDescent="0.2">
      <c r="A562" s="34"/>
      <c r="B562" s="35"/>
      <c r="C562" s="174" t="s">
        <v>1094</v>
      </c>
      <c r="D562" s="174" t="s">
        <v>157</v>
      </c>
      <c r="E562" s="175" t="s">
        <v>1095</v>
      </c>
      <c r="F562" s="176" t="s">
        <v>1096</v>
      </c>
      <c r="G562" s="177" t="s">
        <v>103</v>
      </c>
      <c r="H562" s="178">
        <v>2.52</v>
      </c>
      <c r="I562" s="179"/>
      <c r="J562" s="180">
        <f>ROUND(I562*H562,2)</f>
        <v>0</v>
      </c>
      <c r="K562" s="176" t="s">
        <v>160</v>
      </c>
      <c r="L562" s="39"/>
      <c r="M562" s="181" t="s">
        <v>19</v>
      </c>
      <c r="N562" s="182" t="s">
        <v>44</v>
      </c>
      <c r="O562" s="64"/>
      <c r="P562" s="183">
        <f>O562*H562</f>
        <v>0</v>
      </c>
      <c r="Q562" s="183">
        <v>2.0119999999999999E-2</v>
      </c>
      <c r="R562" s="183">
        <f>Q562*H562</f>
        <v>5.0702399999999995E-2</v>
      </c>
      <c r="S562" s="183">
        <v>0</v>
      </c>
      <c r="T562" s="184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85" t="s">
        <v>251</v>
      </c>
      <c r="AT562" s="185" t="s">
        <v>157</v>
      </c>
      <c r="AU562" s="185" t="s">
        <v>83</v>
      </c>
      <c r="AY562" s="17" t="s">
        <v>155</v>
      </c>
      <c r="BE562" s="186">
        <f>IF(N562="základní",J562,0)</f>
        <v>0</v>
      </c>
      <c r="BF562" s="186">
        <f>IF(N562="snížená",J562,0)</f>
        <v>0</v>
      </c>
      <c r="BG562" s="186">
        <f>IF(N562="zákl. přenesená",J562,0)</f>
        <v>0</v>
      </c>
      <c r="BH562" s="186">
        <f>IF(N562="sníž. přenesená",J562,0)</f>
        <v>0</v>
      </c>
      <c r="BI562" s="186">
        <f>IF(N562="nulová",J562,0)</f>
        <v>0</v>
      </c>
      <c r="BJ562" s="17" t="s">
        <v>81</v>
      </c>
      <c r="BK562" s="186">
        <f>ROUND(I562*H562,2)</f>
        <v>0</v>
      </c>
      <c r="BL562" s="17" t="s">
        <v>251</v>
      </c>
      <c r="BM562" s="185" t="s">
        <v>1097</v>
      </c>
    </row>
    <row r="563" spans="1:65" s="2" customFormat="1" ht="10.199999999999999" x14ac:dyDescent="0.2">
      <c r="A563" s="34"/>
      <c r="B563" s="35"/>
      <c r="C563" s="36"/>
      <c r="D563" s="187" t="s">
        <v>163</v>
      </c>
      <c r="E563" s="36"/>
      <c r="F563" s="188" t="s">
        <v>1098</v>
      </c>
      <c r="G563" s="36"/>
      <c r="H563" s="36"/>
      <c r="I563" s="189"/>
      <c r="J563" s="36"/>
      <c r="K563" s="36"/>
      <c r="L563" s="39"/>
      <c r="M563" s="190"/>
      <c r="N563" s="191"/>
      <c r="O563" s="64"/>
      <c r="P563" s="64"/>
      <c r="Q563" s="64"/>
      <c r="R563" s="64"/>
      <c r="S563" s="64"/>
      <c r="T563" s="65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163</v>
      </c>
      <c r="AU563" s="17" t="s">
        <v>83</v>
      </c>
    </row>
    <row r="564" spans="1:65" s="13" customFormat="1" ht="10.199999999999999" x14ac:dyDescent="0.2">
      <c r="B564" s="192"/>
      <c r="C564" s="193"/>
      <c r="D564" s="194" t="s">
        <v>165</v>
      </c>
      <c r="E564" s="195" t="s">
        <v>19</v>
      </c>
      <c r="F564" s="196" t="s">
        <v>1099</v>
      </c>
      <c r="G564" s="193"/>
      <c r="H564" s="197">
        <v>2.52</v>
      </c>
      <c r="I564" s="198"/>
      <c r="J564" s="193"/>
      <c r="K564" s="193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165</v>
      </c>
      <c r="AU564" s="203" t="s">
        <v>83</v>
      </c>
      <c r="AV564" s="13" t="s">
        <v>83</v>
      </c>
      <c r="AW564" s="13" t="s">
        <v>35</v>
      </c>
      <c r="AX564" s="13" t="s">
        <v>81</v>
      </c>
      <c r="AY564" s="203" t="s">
        <v>155</v>
      </c>
    </row>
    <row r="565" spans="1:65" s="2" customFormat="1" ht="16.5" customHeight="1" x14ac:dyDescent="0.2">
      <c r="A565" s="34"/>
      <c r="B565" s="35"/>
      <c r="C565" s="174" t="s">
        <v>1100</v>
      </c>
      <c r="D565" s="174" t="s">
        <v>157</v>
      </c>
      <c r="E565" s="175" t="s">
        <v>1101</v>
      </c>
      <c r="F565" s="176" t="s">
        <v>1102</v>
      </c>
      <c r="G565" s="177" t="s">
        <v>103</v>
      </c>
      <c r="H565" s="178">
        <v>6.1</v>
      </c>
      <c r="I565" s="179"/>
      <c r="J565" s="180">
        <f>ROUND(I565*H565,2)</f>
        <v>0</v>
      </c>
      <c r="K565" s="176" t="s">
        <v>160</v>
      </c>
      <c r="L565" s="39"/>
      <c r="M565" s="181" t="s">
        <v>19</v>
      </c>
      <c r="N565" s="182" t="s">
        <v>44</v>
      </c>
      <c r="O565" s="64"/>
      <c r="P565" s="183">
        <f>O565*H565</f>
        <v>0</v>
      </c>
      <c r="Q565" s="183">
        <v>0</v>
      </c>
      <c r="R565" s="183">
        <f>Q565*H565</f>
        <v>0</v>
      </c>
      <c r="S565" s="183">
        <v>2.75E-2</v>
      </c>
      <c r="T565" s="184">
        <f>S565*H565</f>
        <v>0.16774999999999998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85" t="s">
        <v>251</v>
      </c>
      <c r="AT565" s="185" t="s">
        <v>157</v>
      </c>
      <c r="AU565" s="185" t="s">
        <v>83</v>
      </c>
      <c r="AY565" s="17" t="s">
        <v>155</v>
      </c>
      <c r="BE565" s="186">
        <f>IF(N565="základní",J565,0)</f>
        <v>0</v>
      </c>
      <c r="BF565" s="186">
        <f>IF(N565="snížená",J565,0)</f>
        <v>0</v>
      </c>
      <c r="BG565" s="186">
        <f>IF(N565="zákl. přenesená",J565,0)</f>
        <v>0</v>
      </c>
      <c r="BH565" s="186">
        <f>IF(N565="sníž. přenesená",J565,0)</f>
        <v>0</v>
      </c>
      <c r="BI565" s="186">
        <f>IF(N565="nulová",J565,0)</f>
        <v>0</v>
      </c>
      <c r="BJ565" s="17" t="s">
        <v>81</v>
      </c>
      <c r="BK565" s="186">
        <f>ROUND(I565*H565,2)</f>
        <v>0</v>
      </c>
      <c r="BL565" s="17" t="s">
        <v>251</v>
      </c>
      <c r="BM565" s="185" t="s">
        <v>1103</v>
      </c>
    </row>
    <row r="566" spans="1:65" s="2" customFormat="1" ht="10.199999999999999" x14ac:dyDescent="0.2">
      <c r="A566" s="34"/>
      <c r="B566" s="35"/>
      <c r="C566" s="36"/>
      <c r="D566" s="187" t="s">
        <v>163</v>
      </c>
      <c r="E566" s="36"/>
      <c r="F566" s="188" t="s">
        <v>1104</v>
      </c>
      <c r="G566" s="36"/>
      <c r="H566" s="36"/>
      <c r="I566" s="189"/>
      <c r="J566" s="36"/>
      <c r="K566" s="36"/>
      <c r="L566" s="39"/>
      <c r="M566" s="190"/>
      <c r="N566" s="191"/>
      <c r="O566" s="64"/>
      <c r="P566" s="64"/>
      <c r="Q566" s="64"/>
      <c r="R566" s="64"/>
      <c r="S566" s="64"/>
      <c r="T566" s="65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163</v>
      </c>
      <c r="AU566" s="17" t="s">
        <v>83</v>
      </c>
    </row>
    <row r="567" spans="1:65" s="13" customFormat="1" ht="10.199999999999999" x14ac:dyDescent="0.2">
      <c r="B567" s="192"/>
      <c r="C567" s="193"/>
      <c r="D567" s="194" t="s">
        <v>165</v>
      </c>
      <c r="E567" s="195" t="s">
        <v>19</v>
      </c>
      <c r="F567" s="196" t="s">
        <v>1105</v>
      </c>
      <c r="G567" s="193"/>
      <c r="H567" s="197">
        <v>6.1</v>
      </c>
      <c r="I567" s="198"/>
      <c r="J567" s="193"/>
      <c r="K567" s="193"/>
      <c r="L567" s="199"/>
      <c r="M567" s="200"/>
      <c r="N567" s="201"/>
      <c r="O567" s="201"/>
      <c r="P567" s="201"/>
      <c r="Q567" s="201"/>
      <c r="R567" s="201"/>
      <c r="S567" s="201"/>
      <c r="T567" s="202"/>
      <c r="AT567" s="203" t="s">
        <v>165</v>
      </c>
      <c r="AU567" s="203" t="s">
        <v>83</v>
      </c>
      <c r="AV567" s="13" t="s">
        <v>83</v>
      </c>
      <c r="AW567" s="13" t="s">
        <v>35</v>
      </c>
      <c r="AX567" s="13" t="s">
        <v>81</v>
      </c>
      <c r="AY567" s="203" t="s">
        <v>155</v>
      </c>
    </row>
    <row r="568" spans="1:65" s="2" customFormat="1" ht="16.5" customHeight="1" x14ac:dyDescent="0.2">
      <c r="A568" s="34"/>
      <c r="B568" s="35"/>
      <c r="C568" s="174" t="s">
        <v>1106</v>
      </c>
      <c r="D568" s="174" t="s">
        <v>157</v>
      </c>
      <c r="E568" s="175" t="s">
        <v>1107</v>
      </c>
      <c r="F568" s="176" t="s">
        <v>1108</v>
      </c>
      <c r="G568" s="177" t="s">
        <v>171</v>
      </c>
      <c r="H568" s="178">
        <v>2</v>
      </c>
      <c r="I568" s="179"/>
      <c r="J568" s="180">
        <f>ROUND(I568*H568,2)</f>
        <v>0</v>
      </c>
      <c r="K568" s="176" t="s">
        <v>160</v>
      </c>
      <c r="L568" s="39"/>
      <c r="M568" s="181" t="s">
        <v>19</v>
      </c>
      <c r="N568" s="182" t="s">
        <v>44</v>
      </c>
      <c r="O568" s="64"/>
      <c r="P568" s="183">
        <f>O568*H568</f>
        <v>0</v>
      </c>
      <c r="Q568" s="183">
        <v>0</v>
      </c>
      <c r="R568" s="183">
        <f>Q568*H568</f>
        <v>0</v>
      </c>
      <c r="S568" s="183">
        <v>4.2099999999999999E-2</v>
      </c>
      <c r="T568" s="184">
        <f>S568*H568</f>
        <v>8.4199999999999997E-2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85" t="s">
        <v>251</v>
      </c>
      <c r="AT568" s="185" t="s">
        <v>157</v>
      </c>
      <c r="AU568" s="185" t="s">
        <v>83</v>
      </c>
      <c r="AY568" s="17" t="s">
        <v>155</v>
      </c>
      <c r="BE568" s="186">
        <f>IF(N568="základní",J568,0)</f>
        <v>0</v>
      </c>
      <c r="BF568" s="186">
        <f>IF(N568="snížená",J568,0)</f>
        <v>0</v>
      </c>
      <c r="BG568" s="186">
        <f>IF(N568="zákl. přenesená",J568,0)</f>
        <v>0</v>
      </c>
      <c r="BH568" s="186">
        <f>IF(N568="sníž. přenesená",J568,0)</f>
        <v>0</v>
      </c>
      <c r="BI568" s="186">
        <f>IF(N568="nulová",J568,0)</f>
        <v>0</v>
      </c>
      <c r="BJ568" s="17" t="s">
        <v>81</v>
      </c>
      <c r="BK568" s="186">
        <f>ROUND(I568*H568,2)</f>
        <v>0</v>
      </c>
      <c r="BL568" s="17" t="s">
        <v>251</v>
      </c>
      <c r="BM568" s="185" t="s">
        <v>1109</v>
      </c>
    </row>
    <row r="569" spans="1:65" s="2" customFormat="1" ht="10.199999999999999" x14ac:dyDescent="0.2">
      <c r="A569" s="34"/>
      <c r="B569" s="35"/>
      <c r="C569" s="36"/>
      <c r="D569" s="187" t="s">
        <v>163</v>
      </c>
      <c r="E569" s="36"/>
      <c r="F569" s="188" t="s">
        <v>1110</v>
      </c>
      <c r="G569" s="36"/>
      <c r="H569" s="36"/>
      <c r="I569" s="189"/>
      <c r="J569" s="36"/>
      <c r="K569" s="36"/>
      <c r="L569" s="39"/>
      <c r="M569" s="190"/>
      <c r="N569" s="191"/>
      <c r="O569" s="64"/>
      <c r="P569" s="64"/>
      <c r="Q569" s="64"/>
      <c r="R569" s="64"/>
      <c r="S569" s="64"/>
      <c r="T569" s="65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163</v>
      </c>
      <c r="AU569" s="17" t="s">
        <v>83</v>
      </c>
    </row>
    <row r="570" spans="1:65" s="2" customFormat="1" ht="24.15" customHeight="1" x14ac:dyDescent="0.2">
      <c r="A570" s="34"/>
      <c r="B570" s="35"/>
      <c r="C570" s="174" t="s">
        <v>1111</v>
      </c>
      <c r="D570" s="174" t="s">
        <v>157</v>
      </c>
      <c r="E570" s="175" t="s">
        <v>1112</v>
      </c>
      <c r="F570" s="176" t="s">
        <v>1113</v>
      </c>
      <c r="G570" s="177" t="s">
        <v>103</v>
      </c>
      <c r="H570" s="178">
        <v>152</v>
      </c>
      <c r="I570" s="179"/>
      <c r="J570" s="180">
        <f>ROUND(I570*H570,2)</f>
        <v>0</v>
      </c>
      <c r="K570" s="176" t="s">
        <v>160</v>
      </c>
      <c r="L570" s="39"/>
      <c r="M570" s="181" t="s">
        <v>19</v>
      </c>
      <c r="N570" s="182" t="s">
        <v>44</v>
      </c>
      <c r="O570" s="64"/>
      <c r="P570" s="183">
        <f>O570*H570</f>
        <v>0</v>
      </c>
      <c r="Q570" s="183">
        <v>1.17E-3</v>
      </c>
      <c r="R570" s="183">
        <f>Q570*H570</f>
        <v>0.17784</v>
      </c>
      <c r="S570" s="183">
        <v>0</v>
      </c>
      <c r="T570" s="184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85" t="s">
        <v>251</v>
      </c>
      <c r="AT570" s="185" t="s">
        <v>157</v>
      </c>
      <c r="AU570" s="185" t="s">
        <v>83</v>
      </c>
      <c r="AY570" s="17" t="s">
        <v>155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7" t="s">
        <v>81</v>
      </c>
      <c r="BK570" s="186">
        <f>ROUND(I570*H570,2)</f>
        <v>0</v>
      </c>
      <c r="BL570" s="17" t="s">
        <v>251</v>
      </c>
      <c r="BM570" s="185" t="s">
        <v>1114</v>
      </c>
    </row>
    <row r="571" spans="1:65" s="2" customFormat="1" ht="10.199999999999999" x14ac:dyDescent="0.2">
      <c r="A571" s="34"/>
      <c r="B571" s="35"/>
      <c r="C571" s="36"/>
      <c r="D571" s="187" t="s">
        <v>163</v>
      </c>
      <c r="E571" s="36"/>
      <c r="F571" s="188" t="s">
        <v>1115</v>
      </c>
      <c r="G571" s="36"/>
      <c r="H571" s="36"/>
      <c r="I571" s="189"/>
      <c r="J571" s="36"/>
      <c r="K571" s="36"/>
      <c r="L571" s="39"/>
      <c r="M571" s="190"/>
      <c r="N571" s="191"/>
      <c r="O571" s="64"/>
      <c r="P571" s="64"/>
      <c r="Q571" s="64"/>
      <c r="R571" s="64"/>
      <c r="S571" s="64"/>
      <c r="T571" s="65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163</v>
      </c>
      <c r="AU571" s="17" t="s">
        <v>83</v>
      </c>
    </row>
    <row r="572" spans="1:65" s="13" customFormat="1" ht="10.199999999999999" x14ac:dyDescent="0.2">
      <c r="B572" s="192"/>
      <c r="C572" s="193"/>
      <c r="D572" s="194" t="s">
        <v>165</v>
      </c>
      <c r="E572" s="195" t="s">
        <v>19</v>
      </c>
      <c r="F572" s="196" t="s">
        <v>1116</v>
      </c>
      <c r="G572" s="193"/>
      <c r="H572" s="197">
        <v>152</v>
      </c>
      <c r="I572" s="198"/>
      <c r="J572" s="193"/>
      <c r="K572" s="193"/>
      <c r="L572" s="199"/>
      <c r="M572" s="200"/>
      <c r="N572" s="201"/>
      <c r="O572" s="201"/>
      <c r="P572" s="201"/>
      <c r="Q572" s="201"/>
      <c r="R572" s="201"/>
      <c r="S572" s="201"/>
      <c r="T572" s="202"/>
      <c r="AT572" s="203" t="s">
        <v>165</v>
      </c>
      <c r="AU572" s="203" t="s">
        <v>83</v>
      </c>
      <c r="AV572" s="13" t="s">
        <v>83</v>
      </c>
      <c r="AW572" s="13" t="s">
        <v>35</v>
      </c>
      <c r="AX572" s="13" t="s">
        <v>81</v>
      </c>
      <c r="AY572" s="203" t="s">
        <v>155</v>
      </c>
    </row>
    <row r="573" spans="1:65" s="2" customFormat="1" ht="16.5" customHeight="1" x14ac:dyDescent="0.2">
      <c r="A573" s="34"/>
      <c r="B573" s="35"/>
      <c r="C573" s="215" t="s">
        <v>1117</v>
      </c>
      <c r="D573" s="215" t="s">
        <v>336</v>
      </c>
      <c r="E573" s="216" t="s">
        <v>1118</v>
      </c>
      <c r="F573" s="217" t="s">
        <v>1119</v>
      </c>
      <c r="G573" s="218" t="s">
        <v>103</v>
      </c>
      <c r="H573" s="219">
        <v>159.6</v>
      </c>
      <c r="I573" s="220"/>
      <c r="J573" s="221">
        <f>ROUND(I573*H573,2)</f>
        <v>0</v>
      </c>
      <c r="K573" s="217" t="s">
        <v>160</v>
      </c>
      <c r="L573" s="222"/>
      <c r="M573" s="223" t="s">
        <v>19</v>
      </c>
      <c r="N573" s="224" t="s">
        <v>44</v>
      </c>
      <c r="O573" s="64"/>
      <c r="P573" s="183">
        <f>O573*H573</f>
        <v>0</v>
      </c>
      <c r="Q573" s="183">
        <v>2.2000000000000001E-3</v>
      </c>
      <c r="R573" s="183">
        <f>Q573*H573</f>
        <v>0.35111999999999999</v>
      </c>
      <c r="S573" s="183">
        <v>0</v>
      </c>
      <c r="T573" s="184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85" t="s">
        <v>349</v>
      </c>
      <c r="AT573" s="185" t="s">
        <v>336</v>
      </c>
      <c r="AU573" s="185" t="s">
        <v>83</v>
      </c>
      <c r="AY573" s="17" t="s">
        <v>155</v>
      </c>
      <c r="BE573" s="186">
        <f>IF(N573="základní",J573,0)</f>
        <v>0</v>
      </c>
      <c r="BF573" s="186">
        <f>IF(N573="snížená",J573,0)</f>
        <v>0</v>
      </c>
      <c r="BG573" s="186">
        <f>IF(N573="zákl. přenesená",J573,0)</f>
        <v>0</v>
      </c>
      <c r="BH573" s="186">
        <f>IF(N573="sníž. přenesená",J573,0)</f>
        <v>0</v>
      </c>
      <c r="BI573" s="186">
        <f>IF(N573="nulová",J573,0)</f>
        <v>0</v>
      </c>
      <c r="BJ573" s="17" t="s">
        <v>81</v>
      </c>
      <c r="BK573" s="186">
        <f>ROUND(I573*H573,2)</f>
        <v>0</v>
      </c>
      <c r="BL573" s="17" t="s">
        <v>251</v>
      </c>
      <c r="BM573" s="185" t="s">
        <v>1120</v>
      </c>
    </row>
    <row r="574" spans="1:65" s="13" customFormat="1" ht="10.199999999999999" x14ac:dyDescent="0.2">
      <c r="B574" s="192"/>
      <c r="C574" s="193"/>
      <c r="D574" s="194" t="s">
        <v>165</v>
      </c>
      <c r="E574" s="193"/>
      <c r="F574" s="196" t="s">
        <v>1121</v>
      </c>
      <c r="G574" s="193"/>
      <c r="H574" s="197">
        <v>159.6</v>
      </c>
      <c r="I574" s="198"/>
      <c r="J574" s="193"/>
      <c r="K574" s="193"/>
      <c r="L574" s="199"/>
      <c r="M574" s="200"/>
      <c r="N574" s="201"/>
      <c r="O574" s="201"/>
      <c r="P574" s="201"/>
      <c r="Q574" s="201"/>
      <c r="R574" s="201"/>
      <c r="S574" s="201"/>
      <c r="T574" s="202"/>
      <c r="AT574" s="203" t="s">
        <v>165</v>
      </c>
      <c r="AU574" s="203" t="s">
        <v>83</v>
      </c>
      <c r="AV574" s="13" t="s">
        <v>83</v>
      </c>
      <c r="AW574" s="13" t="s">
        <v>4</v>
      </c>
      <c r="AX574" s="13" t="s">
        <v>81</v>
      </c>
      <c r="AY574" s="203" t="s">
        <v>155</v>
      </c>
    </row>
    <row r="575" spans="1:65" s="2" customFormat="1" ht="37.799999999999997" customHeight="1" x14ac:dyDescent="0.2">
      <c r="A575" s="34"/>
      <c r="B575" s="35"/>
      <c r="C575" s="174" t="s">
        <v>1122</v>
      </c>
      <c r="D575" s="174" t="s">
        <v>157</v>
      </c>
      <c r="E575" s="175" t="s">
        <v>1123</v>
      </c>
      <c r="F575" s="176" t="s">
        <v>1124</v>
      </c>
      <c r="G575" s="177" t="s">
        <v>203</v>
      </c>
      <c r="H575" s="178">
        <v>11.782</v>
      </c>
      <c r="I575" s="179"/>
      <c r="J575" s="180">
        <f>ROUND(I575*H575,2)</f>
        <v>0</v>
      </c>
      <c r="K575" s="176" t="s">
        <v>160</v>
      </c>
      <c r="L575" s="39"/>
      <c r="M575" s="181" t="s">
        <v>19</v>
      </c>
      <c r="N575" s="182" t="s">
        <v>44</v>
      </c>
      <c r="O575" s="64"/>
      <c r="P575" s="183">
        <f>O575*H575</f>
        <v>0</v>
      </c>
      <c r="Q575" s="183">
        <v>0</v>
      </c>
      <c r="R575" s="183">
        <f>Q575*H575</f>
        <v>0</v>
      </c>
      <c r="S575" s="183">
        <v>0</v>
      </c>
      <c r="T575" s="184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85" t="s">
        <v>251</v>
      </c>
      <c r="AT575" s="185" t="s">
        <v>157</v>
      </c>
      <c r="AU575" s="185" t="s">
        <v>83</v>
      </c>
      <c r="AY575" s="17" t="s">
        <v>155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17" t="s">
        <v>81</v>
      </c>
      <c r="BK575" s="186">
        <f>ROUND(I575*H575,2)</f>
        <v>0</v>
      </c>
      <c r="BL575" s="17" t="s">
        <v>251</v>
      </c>
      <c r="BM575" s="185" t="s">
        <v>1125</v>
      </c>
    </row>
    <row r="576" spans="1:65" s="2" customFormat="1" ht="10.199999999999999" x14ac:dyDescent="0.2">
      <c r="A576" s="34"/>
      <c r="B576" s="35"/>
      <c r="C576" s="36"/>
      <c r="D576" s="187" t="s">
        <v>163</v>
      </c>
      <c r="E576" s="36"/>
      <c r="F576" s="188" t="s">
        <v>1126</v>
      </c>
      <c r="G576" s="36"/>
      <c r="H576" s="36"/>
      <c r="I576" s="189"/>
      <c r="J576" s="36"/>
      <c r="K576" s="36"/>
      <c r="L576" s="39"/>
      <c r="M576" s="190"/>
      <c r="N576" s="191"/>
      <c r="O576" s="64"/>
      <c r="P576" s="64"/>
      <c r="Q576" s="64"/>
      <c r="R576" s="64"/>
      <c r="S576" s="64"/>
      <c r="T576" s="65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163</v>
      </c>
      <c r="AU576" s="17" t="s">
        <v>83</v>
      </c>
    </row>
    <row r="577" spans="1:65" s="2" customFormat="1" ht="33" customHeight="1" x14ac:dyDescent="0.2">
      <c r="A577" s="34"/>
      <c r="B577" s="35"/>
      <c r="C577" s="174" t="s">
        <v>1127</v>
      </c>
      <c r="D577" s="174" t="s">
        <v>157</v>
      </c>
      <c r="E577" s="175" t="s">
        <v>1128</v>
      </c>
      <c r="F577" s="176" t="s">
        <v>1129</v>
      </c>
      <c r="G577" s="177" t="s">
        <v>203</v>
      </c>
      <c r="H577" s="178">
        <v>11.782</v>
      </c>
      <c r="I577" s="179"/>
      <c r="J577" s="180">
        <f>ROUND(I577*H577,2)</f>
        <v>0</v>
      </c>
      <c r="K577" s="176" t="s">
        <v>160</v>
      </c>
      <c r="L577" s="39"/>
      <c r="M577" s="181" t="s">
        <v>19</v>
      </c>
      <c r="N577" s="182" t="s">
        <v>44</v>
      </c>
      <c r="O577" s="64"/>
      <c r="P577" s="183">
        <f>O577*H577</f>
        <v>0</v>
      </c>
      <c r="Q577" s="183">
        <v>0</v>
      </c>
      <c r="R577" s="183">
        <f>Q577*H577</f>
        <v>0</v>
      </c>
      <c r="S577" s="183">
        <v>0</v>
      </c>
      <c r="T577" s="184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85" t="s">
        <v>251</v>
      </c>
      <c r="AT577" s="185" t="s">
        <v>157</v>
      </c>
      <c r="AU577" s="185" t="s">
        <v>83</v>
      </c>
      <c r="AY577" s="17" t="s">
        <v>155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7" t="s">
        <v>81</v>
      </c>
      <c r="BK577" s="186">
        <f>ROUND(I577*H577,2)</f>
        <v>0</v>
      </c>
      <c r="BL577" s="17" t="s">
        <v>251</v>
      </c>
      <c r="BM577" s="185" t="s">
        <v>1130</v>
      </c>
    </row>
    <row r="578" spans="1:65" s="2" customFormat="1" ht="10.199999999999999" x14ac:dyDescent="0.2">
      <c r="A578" s="34"/>
      <c r="B578" s="35"/>
      <c r="C578" s="36"/>
      <c r="D578" s="187" t="s">
        <v>163</v>
      </c>
      <c r="E578" s="36"/>
      <c r="F578" s="188" t="s">
        <v>1131</v>
      </c>
      <c r="G578" s="36"/>
      <c r="H578" s="36"/>
      <c r="I578" s="189"/>
      <c r="J578" s="36"/>
      <c r="K578" s="36"/>
      <c r="L578" s="39"/>
      <c r="M578" s="190"/>
      <c r="N578" s="191"/>
      <c r="O578" s="64"/>
      <c r="P578" s="64"/>
      <c r="Q578" s="64"/>
      <c r="R578" s="64"/>
      <c r="S578" s="64"/>
      <c r="T578" s="65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163</v>
      </c>
      <c r="AU578" s="17" t="s">
        <v>83</v>
      </c>
    </row>
    <row r="579" spans="1:65" s="12" customFormat="1" ht="22.8" customHeight="1" x14ac:dyDescent="0.25">
      <c r="B579" s="158"/>
      <c r="C579" s="159"/>
      <c r="D579" s="160" t="s">
        <v>72</v>
      </c>
      <c r="E579" s="172" t="s">
        <v>1132</v>
      </c>
      <c r="F579" s="172" t="s">
        <v>1133</v>
      </c>
      <c r="G579" s="159"/>
      <c r="H579" s="159"/>
      <c r="I579" s="162"/>
      <c r="J579" s="173">
        <f>BK579</f>
        <v>0</v>
      </c>
      <c r="K579" s="159"/>
      <c r="L579" s="164"/>
      <c r="M579" s="165"/>
      <c r="N579" s="166"/>
      <c r="O579" s="166"/>
      <c r="P579" s="167">
        <f>SUM(P580:P674)</f>
        <v>0</v>
      </c>
      <c r="Q579" s="166"/>
      <c r="R579" s="167">
        <f>SUM(R580:R674)</f>
        <v>2.9396133999999998</v>
      </c>
      <c r="S579" s="166"/>
      <c r="T579" s="168">
        <f>SUM(T580:T674)</f>
        <v>1.454331</v>
      </c>
      <c r="AR579" s="169" t="s">
        <v>83</v>
      </c>
      <c r="AT579" s="170" t="s">
        <v>72</v>
      </c>
      <c r="AU579" s="170" t="s">
        <v>81</v>
      </c>
      <c r="AY579" s="169" t="s">
        <v>155</v>
      </c>
      <c r="BK579" s="171">
        <f>SUM(BK580:BK674)</f>
        <v>0</v>
      </c>
    </row>
    <row r="580" spans="1:65" s="2" customFormat="1" ht="24.15" customHeight="1" x14ac:dyDescent="0.2">
      <c r="A580" s="34"/>
      <c r="B580" s="35"/>
      <c r="C580" s="174" t="s">
        <v>1134</v>
      </c>
      <c r="D580" s="174" t="s">
        <v>157</v>
      </c>
      <c r="E580" s="175" t="s">
        <v>1135</v>
      </c>
      <c r="F580" s="176" t="s">
        <v>1136</v>
      </c>
      <c r="G580" s="177" t="s">
        <v>103</v>
      </c>
      <c r="H580" s="178">
        <v>88.6</v>
      </c>
      <c r="I580" s="179"/>
      <c r="J580" s="180">
        <f>ROUND(I580*H580,2)</f>
        <v>0</v>
      </c>
      <c r="K580" s="176" t="s">
        <v>160</v>
      </c>
      <c r="L580" s="39"/>
      <c r="M580" s="181" t="s">
        <v>19</v>
      </c>
      <c r="N580" s="182" t="s">
        <v>44</v>
      </c>
      <c r="O580" s="64"/>
      <c r="P580" s="183">
        <f>O580*H580</f>
        <v>0</v>
      </c>
      <c r="Q580" s="183">
        <v>0</v>
      </c>
      <c r="R580" s="183">
        <f>Q580*H580</f>
        <v>0</v>
      </c>
      <c r="S580" s="183">
        <v>0</v>
      </c>
      <c r="T580" s="184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85" t="s">
        <v>251</v>
      </c>
      <c r="AT580" s="185" t="s">
        <v>157</v>
      </c>
      <c r="AU580" s="185" t="s">
        <v>83</v>
      </c>
      <c r="AY580" s="17" t="s">
        <v>155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17" t="s">
        <v>81</v>
      </c>
      <c r="BK580" s="186">
        <f>ROUND(I580*H580,2)</f>
        <v>0</v>
      </c>
      <c r="BL580" s="17" t="s">
        <v>251</v>
      </c>
      <c r="BM580" s="185" t="s">
        <v>1137</v>
      </c>
    </row>
    <row r="581" spans="1:65" s="2" customFormat="1" ht="10.199999999999999" x14ac:dyDescent="0.2">
      <c r="A581" s="34"/>
      <c r="B581" s="35"/>
      <c r="C581" s="36"/>
      <c r="D581" s="187" t="s">
        <v>163</v>
      </c>
      <c r="E581" s="36"/>
      <c r="F581" s="188" t="s">
        <v>1138</v>
      </c>
      <c r="G581" s="36"/>
      <c r="H581" s="36"/>
      <c r="I581" s="189"/>
      <c r="J581" s="36"/>
      <c r="K581" s="36"/>
      <c r="L581" s="39"/>
      <c r="M581" s="190"/>
      <c r="N581" s="191"/>
      <c r="O581" s="64"/>
      <c r="P581" s="64"/>
      <c r="Q581" s="64"/>
      <c r="R581" s="64"/>
      <c r="S581" s="64"/>
      <c r="T581" s="65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163</v>
      </c>
      <c r="AU581" s="17" t="s">
        <v>83</v>
      </c>
    </row>
    <row r="582" spans="1:65" s="13" customFormat="1" ht="10.199999999999999" x14ac:dyDescent="0.2">
      <c r="B582" s="192"/>
      <c r="C582" s="193"/>
      <c r="D582" s="194" t="s">
        <v>165</v>
      </c>
      <c r="E582" s="195" t="s">
        <v>19</v>
      </c>
      <c r="F582" s="196" t="s">
        <v>1139</v>
      </c>
      <c r="G582" s="193"/>
      <c r="H582" s="197">
        <v>42.73</v>
      </c>
      <c r="I582" s="198"/>
      <c r="J582" s="193"/>
      <c r="K582" s="193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165</v>
      </c>
      <c r="AU582" s="203" t="s">
        <v>83</v>
      </c>
      <c r="AV582" s="13" t="s">
        <v>83</v>
      </c>
      <c r="AW582" s="13" t="s">
        <v>35</v>
      </c>
      <c r="AX582" s="13" t="s">
        <v>73</v>
      </c>
      <c r="AY582" s="203" t="s">
        <v>155</v>
      </c>
    </row>
    <row r="583" spans="1:65" s="13" customFormat="1" ht="10.199999999999999" x14ac:dyDescent="0.2">
      <c r="B583" s="192"/>
      <c r="C583" s="193"/>
      <c r="D583" s="194" t="s">
        <v>165</v>
      </c>
      <c r="E583" s="195" t="s">
        <v>19</v>
      </c>
      <c r="F583" s="196" t="s">
        <v>1140</v>
      </c>
      <c r="G583" s="193"/>
      <c r="H583" s="197">
        <v>45.87</v>
      </c>
      <c r="I583" s="198"/>
      <c r="J583" s="193"/>
      <c r="K583" s="193"/>
      <c r="L583" s="199"/>
      <c r="M583" s="200"/>
      <c r="N583" s="201"/>
      <c r="O583" s="201"/>
      <c r="P583" s="201"/>
      <c r="Q583" s="201"/>
      <c r="R583" s="201"/>
      <c r="S583" s="201"/>
      <c r="T583" s="202"/>
      <c r="AT583" s="203" t="s">
        <v>165</v>
      </c>
      <c r="AU583" s="203" t="s">
        <v>83</v>
      </c>
      <c r="AV583" s="13" t="s">
        <v>83</v>
      </c>
      <c r="AW583" s="13" t="s">
        <v>35</v>
      </c>
      <c r="AX583" s="13" t="s">
        <v>73</v>
      </c>
      <c r="AY583" s="203" t="s">
        <v>155</v>
      </c>
    </row>
    <row r="584" spans="1:65" s="14" customFormat="1" ht="10.199999999999999" x14ac:dyDescent="0.2">
      <c r="B584" s="204"/>
      <c r="C584" s="205"/>
      <c r="D584" s="194" t="s">
        <v>165</v>
      </c>
      <c r="E584" s="206" t="s">
        <v>19</v>
      </c>
      <c r="F584" s="207" t="s">
        <v>168</v>
      </c>
      <c r="G584" s="205"/>
      <c r="H584" s="208">
        <v>88.6</v>
      </c>
      <c r="I584" s="209"/>
      <c r="J584" s="205"/>
      <c r="K584" s="205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165</v>
      </c>
      <c r="AU584" s="214" t="s">
        <v>83</v>
      </c>
      <c r="AV584" s="14" t="s">
        <v>161</v>
      </c>
      <c r="AW584" s="14" t="s">
        <v>35</v>
      </c>
      <c r="AX584" s="14" t="s">
        <v>81</v>
      </c>
      <c r="AY584" s="214" t="s">
        <v>155</v>
      </c>
    </row>
    <row r="585" spans="1:65" s="2" customFormat="1" ht="16.5" customHeight="1" x14ac:dyDescent="0.2">
      <c r="A585" s="34"/>
      <c r="B585" s="35"/>
      <c r="C585" s="215" t="s">
        <v>1141</v>
      </c>
      <c r="D585" s="215" t="s">
        <v>336</v>
      </c>
      <c r="E585" s="216" t="s">
        <v>1142</v>
      </c>
      <c r="F585" s="217" t="s">
        <v>1143</v>
      </c>
      <c r="G585" s="218" t="s">
        <v>103</v>
      </c>
      <c r="H585" s="219">
        <v>97.46</v>
      </c>
      <c r="I585" s="220"/>
      <c r="J585" s="221">
        <f>ROUND(I585*H585,2)</f>
        <v>0</v>
      </c>
      <c r="K585" s="217" t="s">
        <v>19</v>
      </c>
      <c r="L585" s="222"/>
      <c r="M585" s="223" t="s">
        <v>19</v>
      </c>
      <c r="N585" s="224" t="s">
        <v>44</v>
      </c>
      <c r="O585" s="64"/>
      <c r="P585" s="183">
        <f>O585*H585</f>
        <v>0</v>
      </c>
      <c r="Q585" s="183">
        <v>1.1000000000000001E-3</v>
      </c>
      <c r="R585" s="183">
        <f>Q585*H585</f>
        <v>0.107206</v>
      </c>
      <c r="S585" s="183">
        <v>0</v>
      </c>
      <c r="T585" s="184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85" t="s">
        <v>349</v>
      </c>
      <c r="AT585" s="185" t="s">
        <v>336</v>
      </c>
      <c r="AU585" s="185" t="s">
        <v>83</v>
      </c>
      <c r="AY585" s="17" t="s">
        <v>155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17" t="s">
        <v>81</v>
      </c>
      <c r="BK585" s="186">
        <f>ROUND(I585*H585,2)</f>
        <v>0</v>
      </c>
      <c r="BL585" s="17" t="s">
        <v>251</v>
      </c>
      <c r="BM585" s="185" t="s">
        <v>1144</v>
      </c>
    </row>
    <row r="586" spans="1:65" s="13" customFormat="1" ht="10.199999999999999" x14ac:dyDescent="0.2">
      <c r="B586" s="192"/>
      <c r="C586" s="193"/>
      <c r="D586" s="194" t="s">
        <v>165</v>
      </c>
      <c r="E586" s="193"/>
      <c r="F586" s="196" t="s">
        <v>1145</v>
      </c>
      <c r="G586" s="193"/>
      <c r="H586" s="197">
        <v>97.46</v>
      </c>
      <c r="I586" s="198"/>
      <c r="J586" s="193"/>
      <c r="K586" s="193"/>
      <c r="L586" s="199"/>
      <c r="M586" s="200"/>
      <c r="N586" s="201"/>
      <c r="O586" s="201"/>
      <c r="P586" s="201"/>
      <c r="Q586" s="201"/>
      <c r="R586" s="201"/>
      <c r="S586" s="201"/>
      <c r="T586" s="202"/>
      <c r="AT586" s="203" t="s">
        <v>165</v>
      </c>
      <c r="AU586" s="203" t="s">
        <v>83</v>
      </c>
      <c r="AV586" s="13" t="s">
        <v>83</v>
      </c>
      <c r="AW586" s="13" t="s">
        <v>4</v>
      </c>
      <c r="AX586" s="13" t="s">
        <v>81</v>
      </c>
      <c r="AY586" s="203" t="s">
        <v>155</v>
      </c>
    </row>
    <row r="587" spans="1:65" s="2" customFormat="1" ht="21.75" customHeight="1" x14ac:dyDescent="0.2">
      <c r="A587" s="34"/>
      <c r="B587" s="35"/>
      <c r="C587" s="174" t="s">
        <v>1146</v>
      </c>
      <c r="D587" s="174" t="s">
        <v>157</v>
      </c>
      <c r="E587" s="175" t="s">
        <v>1147</v>
      </c>
      <c r="F587" s="176" t="s">
        <v>1148</v>
      </c>
      <c r="G587" s="177" t="s">
        <v>103</v>
      </c>
      <c r="H587" s="178">
        <v>130.44</v>
      </c>
      <c r="I587" s="179"/>
      <c r="J587" s="180">
        <f>ROUND(I587*H587,2)</f>
        <v>0</v>
      </c>
      <c r="K587" s="176" t="s">
        <v>160</v>
      </c>
      <c r="L587" s="39"/>
      <c r="M587" s="181" t="s">
        <v>19</v>
      </c>
      <c r="N587" s="182" t="s">
        <v>44</v>
      </c>
      <c r="O587" s="64"/>
      <c r="P587" s="183">
        <f>O587*H587</f>
        <v>0</v>
      </c>
      <c r="Q587" s="183">
        <v>0</v>
      </c>
      <c r="R587" s="183">
        <f>Q587*H587</f>
        <v>0</v>
      </c>
      <c r="S587" s="183">
        <v>0</v>
      </c>
      <c r="T587" s="184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85" t="s">
        <v>251</v>
      </c>
      <c r="AT587" s="185" t="s">
        <v>157</v>
      </c>
      <c r="AU587" s="185" t="s">
        <v>83</v>
      </c>
      <c r="AY587" s="17" t="s">
        <v>155</v>
      </c>
      <c r="BE587" s="186">
        <f>IF(N587="základní",J587,0)</f>
        <v>0</v>
      </c>
      <c r="BF587" s="186">
        <f>IF(N587="snížená",J587,0)</f>
        <v>0</v>
      </c>
      <c r="BG587" s="186">
        <f>IF(N587="zákl. přenesená",J587,0)</f>
        <v>0</v>
      </c>
      <c r="BH587" s="186">
        <f>IF(N587="sníž. přenesená",J587,0)</f>
        <v>0</v>
      </c>
      <c r="BI587" s="186">
        <f>IF(N587="nulová",J587,0)</f>
        <v>0</v>
      </c>
      <c r="BJ587" s="17" t="s">
        <v>81</v>
      </c>
      <c r="BK587" s="186">
        <f>ROUND(I587*H587,2)</f>
        <v>0</v>
      </c>
      <c r="BL587" s="17" t="s">
        <v>251</v>
      </c>
      <c r="BM587" s="185" t="s">
        <v>1149</v>
      </c>
    </row>
    <row r="588" spans="1:65" s="2" customFormat="1" ht="10.199999999999999" x14ac:dyDescent="0.2">
      <c r="A588" s="34"/>
      <c r="B588" s="35"/>
      <c r="C588" s="36"/>
      <c r="D588" s="187" t="s">
        <v>163</v>
      </c>
      <c r="E588" s="36"/>
      <c r="F588" s="188" t="s">
        <v>1150</v>
      </c>
      <c r="G588" s="36"/>
      <c r="H588" s="36"/>
      <c r="I588" s="189"/>
      <c r="J588" s="36"/>
      <c r="K588" s="36"/>
      <c r="L588" s="39"/>
      <c r="M588" s="190"/>
      <c r="N588" s="191"/>
      <c r="O588" s="64"/>
      <c r="P588" s="64"/>
      <c r="Q588" s="64"/>
      <c r="R588" s="64"/>
      <c r="S588" s="64"/>
      <c r="T588" s="65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T588" s="17" t="s">
        <v>163</v>
      </c>
      <c r="AU588" s="17" t="s">
        <v>83</v>
      </c>
    </row>
    <row r="589" spans="1:65" s="13" customFormat="1" ht="10.199999999999999" x14ac:dyDescent="0.2">
      <c r="B589" s="192"/>
      <c r="C589" s="193"/>
      <c r="D589" s="194" t="s">
        <v>165</v>
      </c>
      <c r="E589" s="195" t="s">
        <v>19</v>
      </c>
      <c r="F589" s="196" t="s">
        <v>1151</v>
      </c>
      <c r="G589" s="193"/>
      <c r="H589" s="197">
        <v>130.44</v>
      </c>
      <c r="I589" s="198"/>
      <c r="J589" s="193"/>
      <c r="K589" s="193"/>
      <c r="L589" s="199"/>
      <c r="M589" s="200"/>
      <c r="N589" s="201"/>
      <c r="O589" s="201"/>
      <c r="P589" s="201"/>
      <c r="Q589" s="201"/>
      <c r="R589" s="201"/>
      <c r="S589" s="201"/>
      <c r="T589" s="202"/>
      <c r="AT589" s="203" t="s">
        <v>165</v>
      </c>
      <c r="AU589" s="203" t="s">
        <v>83</v>
      </c>
      <c r="AV589" s="13" t="s">
        <v>83</v>
      </c>
      <c r="AW589" s="13" t="s">
        <v>35</v>
      </c>
      <c r="AX589" s="13" t="s">
        <v>81</v>
      </c>
      <c r="AY589" s="203" t="s">
        <v>155</v>
      </c>
    </row>
    <row r="590" spans="1:65" s="2" customFormat="1" ht="16.5" customHeight="1" x14ac:dyDescent="0.2">
      <c r="A590" s="34"/>
      <c r="B590" s="35"/>
      <c r="C590" s="215" t="s">
        <v>1152</v>
      </c>
      <c r="D590" s="215" t="s">
        <v>336</v>
      </c>
      <c r="E590" s="216" t="s">
        <v>1153</v>
      </c>
      <c r="F590" s="217" t="s">
        <v>1154</v>
      </c>
      <c r="G590" s="218" t="s">
        <v>103</v>
      </c>
      <c r="H590" s="219">
        <v>150.006</v>
      </c>
      <c r="I590" s="220"/>
      <c r="J590" s="221">
        <f>ROUND(I590*H590,2)</f>
        <v>0</v>
      </c>
      <c r="K590" s="217" t="s">
        <v>160</v>
      </c>
      <c r="L590" s="222"/>
      <c r="M590" s="223" t="s">
        <v>19</v>
      </c>
      <c r="N590" s="224" t="s">
        <v>44</v>
      </c>
      <c r="O590" s="64"/>
      <c r="P590" s="183">
        <f>O590*H590</f>
        <v>0</v>
      </c>
      <c r="Q590" s="183">
        <v>2.8999999999999998E-3</v>
      </c>
      <c r="R590" s="183">
        <f>Q590*H590</f>
        <v>0.43501739999999994</v>
      </c>
      <c r="S590" s="183">
        <v>0</v>
      </c>
      <c r="T590" s="184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85" t="s">
        <v>349</v>
      </c>
      <c r="AT590" s="185" t="s">
        <v>336</v>
      </c>
      <c r="AU590" s="185" t="s">
        <v>83</v>
      </c>
      <c r="AY590" s="17" t="s">
        <v>155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17" t="s">
        <v>81</v>
      </c>
      <c r="BK590" s="186">
        <f>ROUND(I590*H590,2)</f>
        <v>0</v>
      </c>
      <c r="BL590" s="17" t="s">
        <v>251</v>
      </c>
      <c r="BM590" s="185" t="s">
        <v>1155</v>
      </c>
    </row>
    <row r="591" spans="1:65" s="13" customFormat="1" ht="10.199999999999999" x14ac:dyDescent="0.2">
      <c r="B591" s="192"/>
      <c r="C591" s="193"/>
      <c r="D591" s="194" t="s">
        <v>165</v>
      </c>
      <c r="E591" s="193"/>
      <c r="F591" s="196" t="s">
        <v>1156</v>
      </c>
      <c r="G591" s="193"/>
      <c r="H591" s="197">
        <v>150.006</v>
      </c>
      <c r="I591" s="198"/>
      <c r="J591" s="193"/>
      <c r="K591" s="193"/>
      <c r="L591" s="199"/>
      <c r="M591" s="200"/>
      <c r="N591" s="201"/>
      <c r="O591" s="201"/>
      <c r="P591" s="201"/>
      <c r="Q591" s="201"/>
      <c r="R591" s="201"/>
      <c r="S591" s="201"/>
      <c r="T591" s="202"/>
      <c r="AT591" s="203" t="s">
        <v>165</v>
      </c>
      <c r="AU591" s="203" t="s">
        <v>83</v>
      </c>
      <c r="AV591" s="13" t="s">
        <v>83</v>
      </c>
      <c r="AW591" s="13" t="s">
        <v>4</v>
      </c>
      <c r="AX591" s="13" t="s">
        <v>81</v>
      </c>
      <c r="AY591" s="203" t="s">
        <v>155</v>
      </c>
    </row>
    <row r="592" spans="1:65" s="2" customFormat="1" ht="16.5" customHeight="1" x14ac:dyDescent="0.2">
      <c r="A592" s="34"/>
      <c r="B592" s="35"/>
      <c r="C592" s="174" t="s">
        <v>1157</v>
      </c>
      <c r="D592" s="174" t="s">
        <v>157</v>
      </c>
      <c r="E592" s="175" t="s">
        <v>1158</v>
      </c>
      <c r="F592" s="176" t="s">
        <v>1159</v>
      </c>
      <c r="G592" s="177" t="s">
        <v>307</v>
      </c>
      <c r="H592" s="178">
        <v>456</v>
      </c>
      <c r="I592" s="179"/>
      <c r="J592" s="180">
        <f>ROUND(I592*H592,2)</f>
        <v>0</v>
      </c>
      <c r="K592" s="176" t="s">
        <v>160</v>
      </c>
      <c r="L592" s="39"/>
      <c r="M592" s="181" t="s">
        <v>19</v>
      </c>
      <c r="N592" s="182" t="s">
        <v>44</v>
      </c>
      <c r="O592" s="64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85" t="s">
        <v>251</v>
      </c>
      <c r="AT592" s="185" t="s">
        <v>157</v>
      </c>
      <c r="AU592" s="185" t="s">
        <v>83</v>
      </c>
      <c r="AY592" s="17" t="s">
        <v>155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7" t="s">
        <v>81</v>
      </c>
      <c r="BK592" s="186">
        <f>ROUND(I592*H592,2)</f>
        <v>0</v>
      </c>
      <c r="BL592" s="17" t="s">
        <v>251</v>
      </c>
      <c r="BM592" s="185" t="s">
        <v>1160</v>
      </c>
    </row>
    <row r="593" spans="1:65" s="2" customFormat="1" ht="10.199999999999999" x14ac:dyDescent="0.2">
      <c r="A593" s="34"/>
      <c r="B593" s="35"/>
      <c r="C593" s="36"/>
      <c r="D593" s="187" t="s">
        <v>163</v>
      </c>
      <c r="E593" s="36"/>
      <c r="F593" s="188" t="s">
        <v>1161</v>
      </c>
      <c r="G593" s="36"/>
      <c r="H593" s="36"/>
      <c r="I593" s="189"/>
      <c r="J593" s="36"/>
      <c r="K593" s="36"/>
      <c r="L593" s="39"/>
      <c r="M593" s="190"/>
      <c r="N593" s="191"/>
      <c r="O593" s="64"/>
      <c r="P593" s="64"/>
      <c r="Q593" s="64"/>
      <c r="R593" s="64"/>
      <c r="S593" s="64"/>
      <c r="T593" s="65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7" t="s">
        <v>163</v>
      </c>
      <c r="AU593" s="17" t="s">
        <v>83</v>
      </c>
    </row>
    <row r="594" spans="1:65" s="13" customFormat="1" ht="10.199999999999999" x14ac:dyDescent="0.2">
      <c r="B594" s="192"/>
      <c r="C594" s="193"/>
      <c r="D594" s="194" t="s">
        <v>165</v>
      </c>
      <c r="E594" s="195" t="s">
        <v>19</v>
      </c>
      <c r="F594" s="196" t="s">
        <v>1162</v>
      </c>
      <c r="G594" s="193"/>
      <c r="H594" s="197">
        <v>235.2</v>
      </c>
      <c r="I594" s="198"/>
      <c r="J594" s="193"/>
      <c r="K594" s="193"/>
      <c r="L594" s="199"/>
      <c r="M594" s="200"/>
      <c r="N594" s="201"/>
      <c r="O594" s="201"/>
      <c r="P594" s="201"/>
      <c r="Q594" s="201"/>
      <c r="R594" s="201"/>
      <c r="S594" s="201"/>
      <c r="T594" s="202"/>
      <c r="AT594" s="203" t="s">
        <v>165</v>
      </c>
      <c r="AU594" s="203" t="s">
        <v>83</v>
      </c>
      <c r="AV594" s="13" t="s">
        <v>83</v>
      </c>
      <c r="AW594" s="13" t="s">
        <v>35</v>
      </c>
      <c r="AX594" s="13" t="s">
        <v>73</v>
      </c>
      <c r="AY594" s="203" t="s">
        <v>155</v>
      </c>
    </row>
    <row r="595" spans="1:65" s="13" customFormat="1" ht="10.199999999999999" x14ac:dyDescent="0.2">
      <c r="B595" s="192"/>
      <c r="C595" s="193"/>
      <c r="D595" s="194" t="s">
        <v>165</v>
      </c>
      <c r="E595" s="195" t="s">
        <v>19</v>
      </c>
      <c r="F595" s="196" t="s">
        <v>1163</v>
      </c>
      <c r="G595" s="193"/>
      <c r="H595" s="197">
        <v>95.7</v>
      </c>
      <c r="I595" s="198"/>
      <c r="J595" s="193"/>
      <c r="K595" s="193"/>
      <c r="L595" s="199"/>
      <c r="M595" s="200"/>
      <c r="N595" s="201"/>
      <c r="O595" s="201"/>
      <c r="P595" s="201"/>
      <c r="Q595" s="201"/>
      <c r="R595" s="201"/>
      <c r="S595" s="201"/>
      <c r="T595" s="202"/>
      <c r="AT595" s="203" t="s">
        <v>165</v>
      </c>
      <c r="AU595" s="203" t="s">
        <v>83</v>
      </c>
      <c r="AV595" s="13" t="s">
        <v>83</v>
      </c>
      <c r="AW595" s="13" t="s">
        <v>35</v>
      </c>
      <c r="AX595" s="13" t="s">
        <v>73</v>
      </c>
      <c r="AY595" s="203" t="s">
        <v>155</v>
      </c>
    </row>
    <row r="596" spans="1:65" s="13" customFormat="1" ht="10.199999999999999" x14ac:dyDescent="0.2">
      <c r="B596" s="192"/>
      <c r="C596" s="193"/>
      <c r="D596" s="194" t="s">
        <v>165</v>
      </c>
      <c r="E596" s="195" t="s">
        <v>19</v>
      </c>
      <c r="F596" s="196" t="s">
        <v>1164</v>
      </c>
      <c r="G596" s="193"/>
      <c r="H596" s="197">
        <v>125.1</v>
      </c>
      <c r="I596" s="198"/>
      <c r="J596" s="193"/>
      <c r="K596" s="193"/>
      <c r="L596" s="199"/>
      <c r="M596" s="200"/>
      <c r="N596" s="201"/>
      <c r="O596" s="201"/>
      <c r="P596" s="201"/>
      <c r="Q596" s="201"/>
      <c r="R596" s="201"/>
      <c r="S596" s="201"/>
      <c r="T596" s="202"/>
      <c r="AT596" s="203" t="s">
        <v>165</v>
      </c>
      <c r="AU596" s="203" t="s">
        <v>83</v>
      </c>
      <c r="AV596" s="13" t="s">
        <v>83</v>
      </c>
      <c r="AW596" s="13" t="s">
        <v>35</v>
      </c>
      <c r="AX596" s="13" t="s">
        <v>73</v>
      </c>
      <c r="AY596" s="203" t="s">
        <v>155</v>
      </c>
    </row>
    <row r="597" spans="1:65" s="14" customFormat="1" ht="10.199999999999999" x14ac:dyDescent="0.2">
      <c r="B597" s="204"/>
      <c r="C597" s="205"/>
      <c r="D597" s="194" t="s">
        <v>165</v>
      </c>
      <c r="E597" s="206" t="s">
        <v>19</v>
      </c>
      <c r="F597" s="207" t="s">
        <v>168</v>
      </c>
      <c r="G597" s="205"/>
      <c r="H597" s="208">
        <v>456</v>
      </c>
      <c r="I597" s="209"/>
      <c r="J597" s="205"/>
      <c r="K597" s="205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165</v>
      </c>
      <c r="AU597" s="214" t="s">
        <v>83</v>
      </c>
      <c r="AV597" s="14" t="s">
        <v>161</v>
      </c>
      <c r="AW597" s="14" t="s">
        <v>35</v>
      </c>
      <c r="AX597" s="14" t="s">
        <v>81</v>
      </c>
      <c r="AY597" s="214" t="s">
        <v>155</v>
      </c>
    </row>
    <row r="598" spans="1:65" s="2" customFormat="1" ht="16.5" customHeight="1" x14ac:dyDescent="0.2">
      <c r="A598" s="34"/>
      <c r="B598" s="35"/>
      <c r="C598" s="215" t="s">
        <v>1165</v>
      </c>
      <c r="D598" s="215" t="s">
        <v>336</v>
      </c>
      <c r="E598" s="216" t="s">
        <v>1166</v>
      </c>
      <c r="F598" s="217" t="s">
        <v>1167</v>
      </c>
      <c r="G598" s="218" t="s">
        <v>196</v>
      </c>
      <c r="H598" s="219">
        <v>1.204</v>
      </c>
      <c r="I598" s="220"/>
      <c r="J598" s="221">
        <f>ROUND(I598*H598,2)</f>
        <v>0</v>
      </c>
      <c r="K598" s="217" t="s">
        <v>160</v>
      </c>
      <c r="L598" s="222"/>
      <c r="M598" s="223" t="s">
        <v>19</v>
      </c>
      <c r="N598" s="224" t="s">
        <v>44</v>
      </c>
      <c r="O598" s="64"/>
      <c r="P598" s="183">
        <f>O598*H598</f>
        <v>0</v>
      </c>
      <c r="Q598" s="183">
        <v>0.55000000000000004</v>
      </c>
      <c r="R598" s="183">
        <f>Q598*H598</f>
        <v>0.66220000000000001</v>
      </c>
      <c r="S598" s="183">
        <v>0</v>
      </c>
      <c r="T598" s="184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85" t="s">
        <v>349</v>
      </c>
      <c r="AT598" s="185" t="s">
        <v>336</v>
      </c>
      <c r="AU598" s="185" t="s">
        <v>83</v>
      </c>
      <c r="AY598" s="17" t="s">
        <v>155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17" t="s">
        <v>81</v>
      </c>
      <c r="BK598" s="186">
        <f>ROUND(I598*H598,2)</f>
        <v>0</v>
      </c>
      <c r="BL598" s="17" t="s">
        <v>251</v>
      </c>
      <c r="BM598" s="185" t="s">
        <v>1168</v>
      </c>
    </row>
    <row r="599" spans="1:65" s="2" customFormat="1" ht="16.5" customHeight="1" x14ac:dyDescent="0.2">
      <c r="A599" s="34"/>
      <c r="B599" s="35"/>
      <c r="C599" s="174" t="s">
        <v>1169</v>
      </c>
      <c r="D599" s="174" t="s">
        <v>157</v>
      </c>
      <c r="E599" s="175" t="s">
        <v>1170</v>
      </c>
      <c r="F599" s="176" t="s">
        <v>1171</v>
      </c>
      <c r="G599" s="177" t="s">
        <v>103</v>
      </c>
      <c r="H599" s="178">
        <v>55.95</v>
      </c>
      <c r="I599" s="179"/>
      <c r="J599" s="180">
        <f>ROUND(I599*H599,2)</f>
        <v>0</v>
      </c>
      <c r="K599" s="176" t="s">
        <v>160</v>
      </c>
      <c r="L599" s="39"/>
      <c r="M599" s="181" t="s">
        <v>19</v>
      </c>
      <c r="N599" s="182" t="s">
        <v>44</v>
      </c>
      <c r="O599" s="64"/>
      <c r="P599" s="183">
        <f>O599*H599</f>
        <v>0</v>
      </c>
      <c r="Q599" s="183">
        <v>0</v>
      </c>
      <c r="R599" s="183">
        <f>Q599*H599</f>
        <v>0</v>
      </c>
      <c r="S599" s="183">
        <v>1.098E-2</v>
      </c>
      <c r="T599" s="184">
        <f>S599*H599</f>
        <v>0.61433100000000007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85" t="s">
        <v>251</v>
      </c>
      <c r="AT599" s="185" t="s">
        <v>157</v>
      </c>
      <c r="AU599" s="185" t="s">
        <v>83</v>
      </c>
      <c r="AY599" s="17" t="s">
        <v>155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17" t="s">
        <v>81</v>
      </c>
      <c r="BK599" s="186">
        <f>ROUND(I599*H599,2)</f>
        <v>0</v>
      </c>
      <c r="BL599" s="17" t="s">
        <v>251</v>
      </c>
      <c r="BM599" s="185" t="s">
        <v>1172</v>
      </c>
    </row>
    <row r="600" spans="1:65" s="2" customFormat="1" ht="10.199999999999999" x14ac:dyDescent="0.2">
      <c r="A600" s="34"/>
      <c r="B600" s="35"/>
      <c r="C600" s="36"/>
      <c r="D600" s="187" t="s">
        <v>163</v>
      </c>
      <c r="E600" s="36"/>
      <c r="F600" s="188" t="s">
        <v>1173</v>
      </c>
      <c r="G600" s="36"/>
      <c r="H600" s="36"/>
      <c r="I600" s="189"/>
      <c r="J600" s="36"/>
      <c r="K600" s="36"/>
      <c r="L600" s="39"/>
      <c r="M600" s="190"/>
      <c r="N600" s="191"/>
      <c r="O600" s="64"/>
      <c r="P600" s="64"/>
      <c r="Q600" s="64"/>
      <c r="R600" s="64"/>
      <c r="S600" s="64"/>
      <c r="T600" s="65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163</v>
      </c>
      <c r="AU600" s="17" t="s">
        <v>83</v>
      </c>
    </row>
    <row r="601" spans="1:65" s="13" customFormat="1" ht="10.199999999999999" x14ac:dyDescent="0.2">
      <c r="B601" s="192"/>
      <c r="C601" s="193"/>
      <c r="D601" s="194" t="s">
        <v>165</v>
      </c>
      <c r="E601" s="195" t="s">
        <v>19</v>
      </c>
      <c r="F601" s="196" t="s">
        <v>1174</v>
      </c>
      <c r="G601" s="193"/>
      <c r="H601" s="197">
        <v>52.05</v>
      </c>
      <c r="I601" s="198"/>
      <c r="J601" s="193"/>
      <c r="K601" s="193"/>
      <c r="L601" s="199"/>
      <c r="M601" s="200"/>
      <c r="N601" s="201"/>
      <c r="O601" s="201"/>
      <c r="P601" s="201"/>
      <c r="Q601" s="201"/>
      <c r="R601" s="201"/>
      <c r="S601" s="201"/>
      <c r="T601" s="202"/>
      <c r="AT601" s="203" t="s">
        <v>165</v>
      </c>
      <c r="AU601" s="203" t="s">
        <v>83</v>
      </c>
      <c r="AV601" s="13" t="s">
        <v>83</v>
      </c>
      <c r="AW601" s="13" t="s">
        <v>35</v>
      </c>
      <c r="AX601" s="13" t="s">
        <v>73</v>
      </c>
      <c r="AY601" s="203" t="s">
        <v>155</v>
      </c>
    </row>
    <row r="602" spans="1:65" s="13" customFormat="1" ht="10.199999999999999" x14ac:dyDescent="0.2">
      <c r="B602" s="192"/>
      <c r="C602" s="193"/>
      <c r="D602" s="194" t="s">
        <v>165</v>
      </c>
      <c r="E602" s="195" t="s">
        <v>19</v>
      </c>
      <c r="F602" s="196" t="s">
        <v>1175</v>
      </c>
      <c r="G602" s="193"/>
      <c r="H602" s="197">
        <v>3.9</v>
      </c>
      <c r="I602" s="198"/>
      <c r="J602" s="193"/>
      <c r="K602" s="193"/>
      <c r="L602" s="199"/>
      <c r="M602" s="200"/>
      <c r="N602" s="201"/>
      <c r="O602" s="201"/>
      <c r="P602" s="201"/>
      <c r="Q602" s="201"/>
      <c r="R602" s="201"/>
      <c r="S602" s="201"/>
      <c r="T602" s="202"/>
      <c r="AT602" s="203" t="s">
        <v>165</v>
      </c>
      <c r="AU602" s="203" t="s">
        <v>83</v>
      </c>
      <c r="AV602" s="13" t="s">
        <v>83</v>
      </c>
      <c r="AW602" s="13" t="s">
        <v>35</v>
      </c>
      <c r="AX602" s="13" t="s">
        <v>73</v>
      </c>
      <c r="AY602" s="203" t="s">
        <v>155</v>
      </c>
    </row>
    <row r="603" spans="1:65" s="14" customFormat="1" ht="10.199999999999999" x14ac:dyDescent="0.2">
      <c r="B603" s="204"/>
      <c r="C603" s="205"/>
      <c r="D603" s="194" t="s">
        <v>165</v>
      </c>
      <c r="E603" s="206" t="s">
        <v>19</v>
      </c>
      <c r="F603" s="207" t="s">
        <v>168</v>
      </c>
      <c r="G603" s="205"/>
      <c r="H603" s="208">
        <v>55.95</v>
      </c>
      <c r="I603" s="209"/>
      <c r="J603" s="205"/>
      <c r="K603" s="205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165</v>
      </c>
      <c r="AU603" s="214" t="s">
        <v>83</v>
      </c>
      <c r="AV603" s="14" t="s">
        <v>161</v>
      </c>
      <c r="AW603" s="14" t="s">
        <v>35</v>
      </c>
      <c r="AX603" s="14" t="s">
        <v>81</v>
      </c>
      <c r="AY603" s="214" t="s">
        <v>155</v>
      </c>
    </row>
    <row r="604" spans="1:65" s="2" customFormat="1" ht="16.5" customHeight="1" x14ac:dyDescent="0.2">
      <c r="A604" s="34"/>
      <c r="B604" s="35"/>
      <c r="C604" s="174" t="s">
        <v>1176</v>
      </c>
      <c r="D604" s="174" t="s">
        <v>157</v>
      </c>
      <c r="E604" s="175" t="s">
        <v>1177</v>
      </c>
      <c r="F604" s="176" t="s">
        <v>1178</v>
      </c>
      <c r="G604" s="177" t="s">
        <v>171</v>
      </c>
      <c r="H604" s="178">
        <v>1</v>
      </c>
      <c r="I604" s="179"/>
      <c r="J604" s="180">
        <f>ROUND(I604*H604,2)</f>
        <v>0</v>
      </c>
      <c r="K604" s="176" t="s">
        <v>160</v>
      </c>
      <c r="L604" s="39"/>
      <c r="M604" s="181" t="s">
        <v>19</v>
      </c>
      <c r="N604" s="182" t="s">
        <v>44</v>
      </c>
      <c r="O604" s="64"/>
      <c r="P604" s="183">
        <f>O604*H604</f>
        <v>0</v>
      </c>
      <c r="Q604" s="183">
        <v>2.7E-4</v>
      </c>
      <c r="R604" s="183">
        <f>Q604*H604</f>
        <v>2.7E-4</v>
      </c>
      <c r="S604" s="183">
        <v>0</v>
      </c>
      <c r="T604" s="184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85" t="s">
        <v>251</v>
      </c>
      <c r="AT604" s="185" t="s">
        <v>157</v>
      </c>
      <c r="AU604" s="185" t="s">
        <v>83</v>
      </c>
      <c r="AY604" s="17" t="s">
        <v>155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17" t="s">
        <v>81</v>
      </c>
      <c r="BK604" s="186">
        <f>ROUND(I604*H604,2)</f>
        <v>0</v>
      </c>
      <c r="BL604" s="17" t="s">
        <v>251</v>
      </c>
      <c r="BM604" s="185" t="s">
        <v>1179</v>
      </c>
    </row>
    <row r="605" spans="1:65" s="2" customFormat="1" ht="10.199999999999999" x14ac:dyDescent="0.2">
      <c r="A605" s="34"/>
      <c r="B605" s="35"/>
      <c r="C605" s="36"/>
      <c r="D605" s="187" t="s">
        <v>163</v>
      </c>
      <c r="E605" s="36"/>
      <c r="F605" s="188" t="s">
        <v>1180</v>
      </c>
      <c r="G605" s="36"/>
      <c r="H605" s="36"/>
      <c r="I605" s="189"/>
      <c r="J605" s="36"/>
      <c r="K605" s="36"/>
      <c r="L605" s="39"/>
      <c r="M605" s="190"/>
      <c r="N605" s="191"/>
      <c r="O605" s="64"/>
      <c r="P605" s="64"/>
      <c r="Q605" s="64"/>
      <c r="R605" s="64"/>
      <c r="S605" s="64"/>
      <c r="T605" s="65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163</v>
      </c>
      <c r="AU605" s="17" t="s">
        <v>83</v>
      </c>
    </row>
    <row r="606" spans="1:65" s="2" customFormat="1" ht="16.5" customHeight="1" x14ac:dyDescent="0.2">
      <c r="A606" s="34"/>
      <c r="B606" s="35"/>
      <c r="C606" s="215" t="s">
        <v>1181</v>
      </c>
      <c r="D606" s="215" t="s">
        <v>336</v>
      </c>
      <c r="E606" s="216" t="s">
        <v>1182</v>
      </c>
      <c r="F606" s="217" t="s">
        <v>1183</v>
      </c>
      <c r="G606" s="218" t="s">
        <v>103</v>
      </c>
      <c r="H606" s="219">
        <v>0.6</v>
      </c>
      <c r="I606" s="220"/>
      <c r="J606" s="221">
        <f>ROUND(I606*H606,2)</f>
        <v>0</v>
      </c>
      <c r="K606" s="217" t="s">
        <v>160</v>
      </c>
      <c r="L606" s="222"/>
      <c r="M606" s="223" t="s">
        <v>19</v>
      </c>
      <c r="N606" s="224" t="s">
        <v>44</v>
      </c>
      <c r="O606" s="64"/>
      <c r="P606" s="183">
        <f>O606*H606</f>
        <v>0</v>
      </c>
      <c r="Q606" s="183">
        <v>4.0280000000000003E-2</v>
      </c>
      <c r="R606" s="183">
        <f>Q606*H606</f>
        <v>2.4168000000000002E-2</v>
      </c>
      <c r="S606" s="183">
        <v>0</v>
      </c>
      <c r="T606" s="184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85" t="s">
        <v>349</v>
      </c>
      <c r="AT606" s="185" t="s">
        <v>336</v>
      </c>
      <c r="AU606" s="185" t="s">
        <v>83</v>
      </c>
      <c r="AY606" s="17" t="s">
        <v>155</v>
      </c>
      <c r="BE606" s="186">
        <f>IF(N606="základní",J606,0)</f>
        <v>0</v>
      </c>
      <c r="BF606" s="186">
        <f>IF(N606="snížená",J606,0)</f>
        <v>0</v>
      </c>
      <c r="BG606" s="186">
        <f>IF(N606="zákl. přenesená",J606,0)</f>
        <v>0</v>
      </c>
      <c r="BH606" s="186">
        <f>IF(N606="sníž. přenesená",J606,0)</f>
        <v>0</v>
      </c>
      <c r="BI606" s="186">
        <f>IF(N606="nulová",J606,0)</f>
        <v>0</v>
      </c>
      <c r="BJ606" s="17" t="s">
        <v>81</v>
      </c>
      <c r="BK606" s="186">
        <f>ROUND(I606*H606,2)</f>
        <v>0</v>
      </c>
      <c r="BL606" s="17" t="s">
        <v>251</v>
      </c>
      <c r="BM606" s="185" t="s">
        <v>1184</v>
      </c>
    </row>
    <row r="607" spans="1:65" s="13" customFormat="1" ht="10.199999999999999" x14ac:dyDescent="0.2">
      <c r="B607" s="192"/>
      <c r="C607" s="193"/>
      <c r="D607" s="194" t="s">
        <v>165</v>
      </c>
      <c r="E607" s="195" t="s">
        <v>19</v>
      </c>
      <c r="F607" s="196" t="s">
        <v>1185</v>
      </c>
      <c r="G607" s="193"/>
      <c r="H607" s="197">
        <v>0.6</v>
      </c>
      <c r="I607" s="198"/>
      <c r="J607" s="193"/>
      <c r="K607" s="193"/>
      <c r="L607" s="199"/>
      <c r="M607" s="200"/>
      <c r="N607" s="201"/>
      <c r="O607" s="201"/>
      <c r="P607" s="201"/>
      <c r="Q607" s="201"/>
      <c r="R607" s="201"/>
      <c r="S607" s="201"/>
      <c r="T607" s="202"/>
      <c r="AT607" s="203" t="s">
        <v>165</v>
      </c>
      <c r="AU607" s="203" t="s">
        <v>83</v>
      </c>
      <c r="AV607" s="13" t="s">
        <v>83</v>
      </c>
      <c r="AW607" s="13" t="s">
        <v>35</v>
      </c>
      <c r="AX607" s="13" t="s">
        <v>81</v>
      </c>
      <c r="AY607" s="203" t="s">
        <v>155</v>
      </c>
    </row>
    <row r="608" spans="1:65" s="2" customFormat="1" ht="21.75" customHeight="1" x14ac:dyDescent="0.2">
      <c r="A608" s="34"/>
      <c r="B608" s="35"/>
      <c r="C608" s="174" t="s">
        <v>1186</v>
      </c>
      <c r="D608" s="174" t="s">
        <v>157</v>
      </c>
      <c r="E608" s="175" t="s">
        <v>1187</v>
      </c>
      <c r="F608" s="176" t="s">
        <v>1188</v>
      </c>
      <c r="G608" s="177" t="s">
        <v>103</v>
      </c>
      <c r="H608" s="178">
        <v>2</v>
      </c>
      <c r="I608" s="179"/>
      <c r="J608" s="180">
        <f>ROUND(I608*H608,2)</f>
        <v>0</v>
      </c>
      <c r="K608" s="176" t="s">
        <v>160</v>
      </c>
      <c r="L608" s="39"/>
      <c r="M608" s="181" t="s">
        <v>19</v>
      </c>
      <c r="N608" s="182" t="s">
        <v>44</v>
      </c>
      <c r="O608" s="64"/>
      <c r="P608" s="183">
        <f>O608*H608</f>
        <v>0</v>
      </c>
      <c r="Q608" s="183">
        <v>2.5999999999999998E-4</v>
      </c>
      <c r="R608" s="183">
        <f>Q608*H608</f>
        <v>5.1999999999999995E-4</v>
      </c>
      <c r="S608" s="183">
        <v>0</v>
      </c>
      <c r="T608" s="184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85" t="s">
        <v>251</v>
      </c>
      <c r="AT608" s="185" t="s">
        <v>157</v>
      </c>
      <c r="AU608" s="185" t="s">
        <v>83</v>
      </c>
      <c r="AY608" s="17" t="s">
        <v>155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17" t="s">
        <v>81</v>
      </c>
      <c r="BK608" s="186">
        <f>ROUND(I608*H608,2)</f>
        <v>0</v>
      </c>
      <c r="BL608" s="17" t="s">
        <v>251</v>
      </c>
      <c r="BM608" s="185" t="s">
        <v>1189</v>
      </c>
    </row>
    <row r="609" spans="1:65" s="2" customFormat="1" ht="10.199999999999999" x14ac:dyDescent="0.2">
      <c r="A609" s="34"/>
      <c r="B609" s="35"/>
      <c r="C609" s="36"/>
      <c r="D609" s="187" t="s">
        <v>163</v>
      </c>
      <c r="E609" s="36"/>
      <c r="F609" s="188" t="s">
        <v>1190</v>
      </c>
      <c r="G609" s="36"/>
      <c r="H609" s="36"/>
      <c r="I609" s="189"/>
      <c r="J609" s="36"/>
      <c r="K609" s="36"/>
      <c r="L609" s="39"/>
      <c r="M609" s="190"/>
      <c r="N609" s="191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163</v>
      </c>
      <c r="AU609" s="17" t="s">
        <v>83</v>
      </c>
    </row>
    <row r="610" spans="1:65" s="2" customFormat="1" ht="16.5" customHeight="1" x14ac:dyDescent="0.2">
      <c r="A610" s="34"/>
      <c r="B610" s="35"/>
      <c r="C610" s="215" t="s">
        <v>1191</v>
      </c>
      <c r="D610" s="215" t="s">
        <v>336</v>
      </c>
      <c r="E610" s="216" t="s">
        <v>1192</v>
      </c>
      <c r="F610" s="217" t="s">
        <v>1193</v>
      </c>
      <c r="G610" s="218" t="s">
        <v>103</v>
      </c>
      <c r="H610" s="219">
        <v>2</v>
      </c>
      <c r="I610" s="220"/>
      <c r="J610" s="221">
        <f>ROUND(I610*H610,2)</f>
        <v>0</v>
      </c>
      <c r="K610" s="217" t="s">
        <v>160</v>
      </c>
      <c r="L610" s="222"/>
      <c r="M610" s="223" t="s">
        <v>19</v>
      </c>
      <c r="N610" s="224" t="s">
        <v>44</v>
      </c>
      <c r="O610" s="64"/>
      <c r="P610" s="183">
        <f>O610*H610</f>
        <v>0</v>
      </c>
      <c r="Q610" s="183">
        <v>3.4720000000000001E-2</v>
      </c>
      <c r="R610" s="183">
        <f>Q610*H610</f>
        <v>6.9440000000000002E-2</v>
      </c>
      <c r="S610" s="183">
        <v>0</v>
      </c>
      <c r="T610" s="184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85" t="s">
        <v>349</v>
      </c>
      <c r="AT610" s="185" t="s">
        <v>336</v>
      </c>
      <c r="AU610" s="185" t="s">
        <v>83</v>
      </c>
      <c r="AY610" s="17" t="s">
        <v>155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7" t="s">
        <v>81</v>
      </c>
      <c r="BK610" s="186">
        <f>ROUND(I610*H610,2)</f>
        <v>0</v>
      </c>
      <c r="BL610" s="17" t="s">
        <v>251</v>
      </c>
      <c r="BM610" s="185" t="s">
        <v>1194</v>
      </c>
    </row>
    <row r="611" spans="1:65" s="2" customFormat="1" ht="24.15" customHeight="1" x14ac:dyDescent="0.2">
      <c r="A611" s="34"/>
      <c r="B611" s="35"/>
      <c r="C611" s="174" t="s">
        <v>1195</v>
      </c>
      <c r="D611" s="174" t="s">
        <v>157</v>
      </c>
      <c r="E611" s="175" t="s">
        <v>1196</v>
      </c>
      <c r="F611" s="176" t="s">
        <v>1197</v>
      </c>
      <c r="G611" s="177" t="s">
        <v>171</v>
      </c>
      <c r="H611" s="178">
        <v>33</v>
      </c>
      <c r="I611" s="179"/>
      <c r="J611" s="180">
        <f>ROUND(I611*H611,2)</f>
        <v>0</v>
      </c>
      <c r="K611" s="176" t="s">
        <v>160</v>
      </c>
      <c r="L611" s="39"/>
      <c r="M611" s="181" t="s">
        <v>19</v>
      </c>
      <c r="N611" s="182" t="s">
        <v>44</v>
      </c>
      <c r="O611" s="64"/>
      <c r="P611" s="183">
        <f>O611*H611</f>
        <v>0</v>
      </c>
      <c r="Q611" s="183">
        <v>0</v>
      </c>
      <c r="R611" s="183">
        <f>Q611*H611</f>
        <v>0</v>
      </c>
      <c r="S611" s="183">
        <v>0</v>
      </c>
      <c r="T611" s="184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85" t="s">
        <v>251</v>
      </c>
      <c r="AT611" s="185" t="s">
        <v>157</v>
      </c>
      <c r="AU611" s="185" t="s">
        <v>83</v>
      </c>
      <c r="AY611" s="17" t="s">
        <v>155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7" t="s">
        <v>81</v>
      </c>
      <c r="BK611" s="186">
        <f>ROUND(I611*H611,2)</f>
        <v>0</v>
      </c>
      <c r="BL611" s="17" t="s">
        <v>251</v>
      </c>
      <c r="BM611" s="185" t="s">
        <v>1198</v>
      </c>
    </row>
    <row r="612" spans="1:65" s="2" customFormat="1" ht="10.199999999999999" x14ac:dyDescent="0.2">
      <c r="A612" s="34"/>
      <c r="B612" s="35"/>
      <c r="C612" s="36"/>
      <c r="D612" s="187" t="s">
        <v>163</v>
      </c>
      <c r="E612" s="36"/>
      <c r="F612" s="188" t="s">
        <v>1199</v>
      </c>
      <c r="G612" s="36"/>
      <c r="H612" s="36"/>
      <c r="I612" s="189"/>
      <c r="J612" s="36"/>
      <c r="K612" s="36"/>
      <c r="L612" s="39"/>
      <c r="M612" s="190"/>
      <c r="N612" s="191"/>
      <c r="O612" s="64"/>
      <c r="P612" s="64"/>
      <c r="Q612" s="64"/>
      <c r="R612" s="64"/>
      <c r="S612" s="64"/>
      <c r="T612" s="65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163</v>
      </c>
      <c r="AU612" s="17" t="s">
        <v>83</v>
      </c>
    </row>
    <row r="613" spans="1:65" s="13" customFormat="1" ht="10.199999999999999" x14ac:dyDescent="0.2">
      <c r="B613" s="192"/>
      <c r="C613" s="193"/>
      <c r="D613" s="194" t="s">
        <v>165</v>
      </c>
      <c r="E613" s="195" t="s">
        <v>19</v>
      </c>
      <c r="F613" s="196" t="s">
        <v>334</v>
      </c>
      <c r="G613" s="193"/>
      <c r="H613" s="197">
        <v>33</v>
      </c>
      <c r="I613" s="198"/>
      <c r="J613" s="193"/>
      <c r="K613" s="193"/>
      <c r="L613" s="199"/>
      <c r="M613" s="200"/>
      <c r="N613" s="201"/>
      <c r="O613" s="201"/>
      <c r="P613" s="201"/>
      <c r="Q613" s="201"/>
      <c r="R613" s="201"/>
      <c r="S613" s="201"/>
      <c r="T613" s="202"/>
      <c r="AT613" s="203" t="s">
        <v>165</v>
      </c>
      <c r="AU613" s="203" t="s">
        <v>83</v>
      </c>
      <c r="AV613" s="13" t="s">
        <v>83</v>
      </c>
      <c r="AW613" s="13" t="s">
        <v>35</v>
      </c>
      <c r="AX613" s="13" t="s">
        <v>81</v>
      </c>
      <c r="AY613" s="203" t="s">
        <v>155</v>
      </c>
    </row>
    <row r="614" spans="1:65" s="2" customFormat="1" ht="16.5" customHeight="1" x14ac:dyDescent="0.2">
      <c r="A614" s="34"/>
      <c r="B614" s="35"/>
      <c r="C614" s="215" t="s">
        <v>1200</v>
      </c>
      <c r="D614" s="215" t="s">
        <v>336</v>
      </c>
      <c r="E614" s="216" t="s">
        <v>1201</v>
      </c>
      <c r="F614" s="217" t="s">
        <v>1202</v>
      </c>
      <c r="G614" s="218" t="s">
        <v>171</v>
      </c>
      <c r="H614" s="219">
        <v>11</v>
      </c>
      <c r="I614" s="220"/>
      <c r="J614" s="221">
        <f>ROUND(I614*H614,2)</f>
        <v>0</v>
      </c>
      <c r="K614" s="217" t="s">
        <v>160</v>
      </c>
      <c r="L614" s="222"/>
      <c r="M614" s="223" t="s">
        <v>19</v>
      </c>
      <c r="N614" s="224" t="s">
        <v>44</v>
      </c>
      <c r="O614" s="64"/>
      <c r="P614" s="183">
        <f>O614*H614</f>
        <v>0</v>
      </c>
      <c r="Q614" s="183">
        <v>1.2999999999999999E-2</v>
      </c>
      <c r="R614" s="183">
        <f>Q614*H614</f>
        <v>0.14299999999999999</v>
      </c>
      <c r="S614" s="183">
        <v>0</v>
      </c>
      <c r="T614" s="184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85" t="s">
        <v>349</v>
      </c>
      <c r="AT614" s="185" t="s">
        <v>336</v>
      </c>
      <c r="AU614" s="185" t="s">
        <v>83</v>
      </c>
      <c r="AY614" s="17" t="s">
        <v>155</v>
      </c>
      <c r="BE614" s="186">
        <f>IF(N614="základní",J614,0)</f>
        <v>0</v>
      </c>
      <c r="BF614" s="186">
        <f>IF(N614="snížená",J614,0)</f>
        <v>0</v>
      </c>
      <c r="BG614" s="186">
        <f>IF(N614="zákl. přenesená",J614,0)</f>
        <v>0</v>
      </c>
      <c r="BH614" s="186">
        <f>IF(N614="sníž. přenesená",J614,0)</f>
        <v>0</v>
      </c>
      <c r="BI614" s="186">
        <f>IF(N614="nulová",J614,0)</f>
        <v>0</v>
      </c>
      <c r="BJ614" s="17" t="s">
        <v>81</v>
      </c>
      <c r="BK614" s="186">
        <f>ROUND(I614*H614,2)</f>
        <v>0</v>
      </c>
      <c r="BL614" s="17" t="s">
        <v>251</v>
      </c>
      <c r="BM614" s="185" t="s">
        <v>1203</v>
      </c>
    </row>
    <row r="615" spans="1:65" s="13" customFormat="1" ht="10.199999999999999" x14ac:dyDescent="0.2">
      <c r="B615" s="192"/>
      <c r="C615" s="193"/>
      <c r="D615" s="194" t="s">
        <v>165</v>
      </c>
      <c r="E615" s="195" t="s">
        <v>19</v>
      </c>
      <c r="F615" s="196" t="s">
        <v>1204</v>
      </c>
      <c r="G615" s="193"/>
      <c r="H615" s="197">
        <v>11</v>
      </c>
      <c r="I615" s="198"/>
      <c r="J615" s="193"/>
      <c r="K615" s="193"/>
      <c r="L615" s="199"/>
      <c r="M615" s="200"/>
      <c r="N615" s="201"/>
      <c r="O615" s="201"/>
      <c r="P615" s="201"/>
      <c r="Q615" s="201"/>
      <c r="R615" s="201"/>
      <c r="S615" s="201"/>
      <c r="T615" s="202"/>
      <c r="AT615" s="203" t="s">
        <v>165</v>
      </c>
      <c r="AU615" s="203" t="s">
        <v>83</v>
      </c>
      <c r="AV615" s="13" t="s">
        <v>83</v>
      </c>
      <c r="AW615" s="13" t="s">
        <v>35</v>
      </c>
      <c r="AX615" s="13" t="s">
        <v>81</v>
      </c>
      <c r="AY615" s="203" t="s">
        <v>155</v>
      </c>
    </row>
    <row r="616" spans="1:65" s="2" customFormat="1" ht="16.5" customHeight="1" x14ac:dyDescent="0.2">
      <c r="A616" s="34"/>
      <c r="B616" s="35"/>
      <c r="C616" s="215" t="s">
        <v>1205</v>
      </c>
      <c r="D616" s="215" t="s">
        <v>336</v>
      </c>
      <c r="E616" s="216" t="s">
        <v>1206</v>
      </c>
      <c r="F616" s="217" t="s">
        <v>1207</v>
      </c>
      <c r="G616" s="218" t="s">
        <v>171</v>
      </c>
      <c r="H616" s="219">
        <v>13</v>
      </c>
      <c r="I616" s="220"/>
      <c r="J616" s="221">
        <f>ROUND(I616*H616,2)</f>
        <v>0</v>
      </c>
      <c r="K616" s="217" t="s">
        <v>160</v>
      </c>
      <c r="L616" s="222"/>
      <c r="M616" s="223" t="s">
        <v>19</v>
      </c>
      <c r="N616" s="224" t="s">
        <v>44</v>
      </c>
      <c r="O616" s="64"/>
      <c r="P616" s="183">
        <f>O616*H616</f>
        <v>0</v>
      </c>
      <c r="Q616" s="183">
        <v>1.4500000000000001E-2</v>
      </c>
      <c r="R616" s="183">
        <f>Q616*H616</f>
        <v>0.1885</v>
      </c>
      <c r="S616" s="183">
        <v>0</v>
      </c>
      <c r="T616" s="184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85" t="s">
        <v>349</v>
      </c>
      <c r="AT616" s="185" t="s">
        <v>336</v>
      </c>
      <c r="AU616" s="185" t="s">
        <v>83</v>
      </c>
      <c r="AY616" s="17" t="s">
        <v>155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17" t="s">
        <v>81</v>
      </c>
      <c r="BK616" s="186">
        <f>ROUND(I616*H616,2)</f>
        <v>0</v>
      </c>
      <c r="BL616" s="17" t="s">
        <v>251</v>
      </c>
      <c r="BM616" s="185" t="s">
        <v>1208</v>
      </c>
    </row>
    <row r="617" spans="1:65" s="13" customFormat="1" ht="10.199999999999999" x14ac:dyDescent="0.2">
      <c r="B617" s="192"/>
      <c r="C617" s="193"/>
      <c r="D617" s="194" t="s">
        <v>165</v>
      </c>
      <c r="E617" s="195" t="s">
        <v>19</v>
      </c>
      <c r="F617" s="196" t="s">
        <v>1209</v>
      </c>
      <c r="G617" s="193"/>
      <c r="H617" s="197">
        <v>13</v>
      </c>
      <c r="I617" s="198"/>
      <c r="J617" s="193"/>
      <c r="K617" s="193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165</v>
      </c>
      <c r="AU617" s="203" t="s">
        <v>83</v>
      </c>
      <c r="AV617" s="13" t="s">
        <v>83</v>
      </c>
      <c r="AW617" s="13" t="s">
        <v>35</v>
      </c>
      <c r="AX617" s="13" t="s">
        <v>81</v>
      </c>
      <c r="AY617" s="203" t="s">
        <v>155</v>
      </c>
    </row>
    <row r="618" spans="1:65" s="2" customFormat="1" ht="16.5" customHeight="1" x14ac:dyDescent="0.2">
      <c r="A618" s="34"/>
      <c r="B618" s="35"/>
      <c r="C618" s="215" t="s">
        <v>1210</v>
      </c>
      <c r="D618" s="215" t="s">
        <v>336</v>
      </c>
      <c r="E618" s="216" t="s">
        <v>1211</v>
      </c>
      <c r="F618" s="217" t="s">
        <v>1212</v>
      </c>
      <c r="G618" s="218" t="s">
        <v>171</v>
      </c>
      <c r="H618" s="219">
        <v>7</v>
      </c>
      <c r="I618" s="220"/>
      <c r="J618" s="221">
        <f>ROUND(I618*H618,2)</f>
        <v>0</v>
      </c>
      <c r="K618" s="217" t="s">
        <v>160</v>
      </c>
      <c r="L618" s="222"/>
      <c r="M618" s="223" t="s">
        <v>19</v>
      </c>
      <c r="N618" s="224" t="s">
        <v>44</v>
      </c>
      <c r="O618" s="64"/>
      <c r="P618" s="183">
        <f>O618*H618</f>
        <v>0</v>
      </c>
      <c r="Q618" s="183">
        <v>1.6E-2</v>
      </c>
      <c r="R618" s="183">
        <f>Q618*H618</f>
        <v>0.112</v>
      </c>
      <c r="S618" s="183">
        <v>0</v>
      </c>
      <c r="T618" s="184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85" t="s">
        <v>349</v>
      </c>
      <c r="AT618" s="185" t="s">
        <v>336</v>
      </c>
      <c r="AU618" s="185" t="s">
        <v>83</v>
      </c>
      <c r="AY618" s="17" t="s">
        <v>155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17" t="s">
        <v>81</v>
      </c>
      <c r="BK618" s="186">
        <f>ROUND(I618*H618,2)</f>
        <v>0</v>
      </c>
      <c r="BL618" s="17" t="s">
        <v>251</v>
      </c>
      <c r="BM618" s="185" t="s">
        <v>1213</v>
      </c>
    </row>
    <row r="619" spans="1:65" s="13" customFormat="1" ht="10.199999999999999" x14ac:dyDescent="0.2">
      <c r="B619" s="192"/>
      <c r="C619" s="193"/>
      <c r="D619" s="194" t="s">
        <v>165</v>
      </c>
      <c r="E619" s="195" t="s">
        <v>19</v>
      </c>
      <c r="F619" s="196" t="s">
        <v>1214</v>
      </c>
      <c r="G619" s="193"/>
      <c r="H619" s="197">
        <v>7</v>
      </c>
      <c r="I619" s="198"/>
      <c r="J619" s="193"/>
      <c r="K619" s="193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165</v>
      </c>
      <c r="AU619" s="203" t="s">
        <v>83</v>
      </c>
      <c r="AV619" s="13" t="s">
        <v>83</v>
      </c>
      <c r="AW619" s="13" t="s">
        <v>35</v>
      </c>
      <c r="AX619" s="13" t="s">
        <v>81</v>
      </c>
      <c r="AY619" s="203" t="s">
        <v>155</v>
      </c>
    </row>
    <row r="620" spans="1:65" s="2" customFormat="1" ht="16.5" customHeight="1" x14ac:dyDescent="0.2">
      <c r="A620" s="34"/>
      <c r="B620" s="35"/>
      <c r="C620" s="215" t="s">
        <v>1215</v>
      </c>
      <c r="D620" s="215" t="s">
        <v>336</v>
      </c>
      <c r="E620" s="216" t="s">
        <v>1216</v>
      </c>
      <c r="F620" s="217" t="s">
        <v>1217</v>
      </c>
      <c r="G620" s="218" t="s">
        <v>171</v>
      </c>
      <c r="H620" s="219">
        <v>1</v>
      </c>
      <c r="I620" s="220"/>
      <c r="J620" s="221">
        <f>ROUND(I620*H620,2)</f>
        <v>0</v>
      </c>
      <c r="K620" s="217" t="s">
        <v>160</v>
      </c>
      <c r="L620" s="222"/>
      <c r="M620" s="223" t="s">
        <v>19</v>
      </c>
      <c r="N620" s="224" t="s">
        <v>44</v>
      </c>
      <c r="O620" s="64"/>
      <c r="P620" s="183">
        <f>O620*H620</f>
        <v>0</v>
      </c>
      <c r="Q620" s="183">
        <v>0.02</v>
      </c>
      <c r="R620" s="183">
        <f>Q620*H620</f>
        <v>0.02</v>
      </c>
      <c r="S620" s="183">
        <v>0</v>
      </c>
      <c r="T620" s="184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85" t="s">
        <v>349</v>
      </c>
      <c r="AT620" s="185" t="s">
        <v>336</v>
      </c>
      <c r="AU620" s="185" t="s">
        <v>83</v>
      </c>
      <c r="AY620" s="17" t="s">
        <v>155</v>
      </c>
      <c r="BE620" s="186">
        <f>IF(N620="základní",J620,0)</f>
        <v>0</v>
      </c>
      <c r="BF620" s="186">
        <f>IF(N620="snížená",J620,0)</f>
        <v>0</v>
      </c>
      <c r="BG620" s="186">
        <f>IF(N620="zákl. přenesená",J620,0)</f>
        <v>0</v>
      </c>
      <c r="BH620" s="186">
        <f>IF(N620="sníž. přenesená",J620,0)</f>
        <v>0</v>
      </c>
      <c r="BI620" s="186">
        <f>IF(N620="nulová",J620,0)</f>
        <v>0</v>
      </c>
      <c r="BJ620" s="17" t="s">
        <v>81</v>
      </c>
      <c r="BK620" s="186">
        <f>ROUND(I620*H620,2)</f>
        <v>0</v>
      </c>
      <c r="BL620" s="17" t="s">
        <v>251</v>
      </c>
      <c r="BM620" s="185" t="s">
        <v>1218</v>
      </c>
    </row>
    <row r="621" spans="1:65" s="13" customFormat="1" ht="10.199999999999999" x14ac:dyDescent="0.2">
      <c r="B621" s="192"/>
      <c r="C621" s="193"/>
      <c r="D621" s="194" t="s">
        <v>165</v>
      </c>
      <c r="E621" s="195" t="s">
        <v>19</v>
      </c>
      <c r="F621" s="196" t="s">
        <v>1219</v>
      </c>
      <c r="G621" s="193"/>
      <c r="H621" s="197">
        <v>1</v>
      </c>
      <c r="I621" s="198"/>
      <c r="J621" s="193"/>
      <c r="K621" s="193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165</v>
      </c>
      <c r="AU621" s="203" t="s">
        <v>83</v>
      </c>
      <c r="AV621" s="13" t="s">
        <v>83</v>
      </c>
      <c r="AW621" s="13" t="s">
        <v>35</v>
      </c>
      <c r="AX621" s="13" t="s">
        <v>81</v>
      </c>
      <c r="AY621" s="203" t="s">
        <v>155</v>
      </c>
    </row>
    <row r="622" spans="1:65" s="2" customFormat="1" ht="16.5" customHeight="1" x14ac:dyDescent="0.2">
      <c r="A622" s="34"/>
      <c r="B622" s="35"/>
      <c r="C622" s="215" t="s">
        <v>1220</v>
      </c>
      <c r="D622" s="215" t="s">
        <v>336</v>
      </c>
      <c r="E622" s="216" t="s">
        <v>1221</v>
      </c>
      <c r="F622" s="217" t="s">
        <v>1222</v>
      </c>
      <c r="G622" s="218" t="s">
        <v>171</v>
      </c>
      <c r="H622" s="219">
        <v>1</v>
      </c>
      <c r="I622" s="220"/>
      <c r="J622" s="221">
        <f>ROUND(I622*H622,2)</f>
        <v>0</v>
      </c>
      <c r="K622" s="217" t="s">
        <v>19</v>
      </c>
      <c r="L622" s="222"/>
      <c r="M622" s="223" t="s">
        <v>19</v>
      </c>
      <c r="N622" s="224" t="s">
        <v>44</v>
      </c>
      <c r="O622" s="64"/>
      <c r="P622" s="183">
        <f>O622*H622</f>
        <v>0</v>
      </c>
      <c r="Q622" s="183">
        <v>7.6999999999999999E-2</v>
      </c>
      <c r="R622" s="183">
        <f>Q622*H622</f>
        <v>7.6999999999999999E-2</v>
      </c>
      <c r="S622" s="183">
        <v>0</v>
      </c>
      <c r="T622" s="184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85" t="s">
        <v>349</v>
      </c>
      <c r="AT622" s="185" t="s">
        <v>336</v>
      </c>
      <c r="AU622" s="185" t="s">
        <v>83</v>
      </c>
      <c r="AY622" s="17" t="s">
        <v>155</v>
      </c>
      <c r="BE622" s="186">
        <f>IF(N622="základní",J622,0)</f>
        <v>0</v>
      </c>
      <c r="BF622" s="186">
        <f>IF(N622="snížená",J622,0)</f>
        <v>0</v>
      </c>
      <c r="BG622" s="186">
        <f>IF(N622="zákl. přenesená",J622,0)</f>
        <v>0</v>
      </c>
      <c r="BH622" s="186">
        <f>IF(N622="sníž. přenesená",J622,0)</f>
        <v>0</v>
      </c>
      <c r="BI622" s="186">
        <f>IF(N622="nulová",J622,0)</f>
        <v>0</v>
      </c>
      <c r="BJ622" s="17" t="s">
        <v>81</v>
      </c>
      <c r="BK622" s="186">
        <f>ROUND(I622*H622,2)</f>
        <v>0</v>
      </c>
      <c r="BL622" s="17" t="s">
        <v>251</v>
      </c>
      <c r="BM622" s="185" t="s">
        <v>1223</v>
      </c>
    </row>
    <row r="623" spans="1:65" s="13" customFormat="1" ht="10.199999999999999" x14ac:dyDescent="0.2">
      <c r="B623" s="192"/>
      <c r="C623" s="193"/>
      <c r="D623" s="194" t="s">
        <v>165</v>
      </c>
      <c r="E623" s="195" t="s">
        <v>19</v>
      </c>
      <c r="F623" s="196" t="s">
        <v>1224</v>
      </c>
      <c r="G623" s="193"/>
      <c r="H623" s="197">
        <v>1</v>
      </c>
      <c r="I623" s="198"/>
      <c r="J623" s="193"/>
      <c r="K623" s="193"/>
      <c r="L623" s="199"/>
      <c r="M623" s="200"/>
      <c r="N623" s="201"/>
      <c r="O623" s="201"/>
      <c r="P623" s="201"/>
      <c r="Q623" s="201"/>
      <c r="R623" s="201"/>
      <c r="S623" s="201"/>
      <c r="T623" s="202"/>
      <c r="AT623" s="203" t="s">
        <v>165</v>
      </c>
      <c r="AU623" s="203" t="s">
        <v>83</v>
      </c>
      <c r="AV623" s="13" t="s">
        <v>83</v>
      </c>
      <c r="AW623" s="13" t="s">
        <v>35</v>
      </c>
      <c r="AX623" s="13" t="s">
        <v>81</v>
      </c>
      <c r="AY623" s="203" t="s">
        <v>155</v>
      </c>
    </row>
    <row r="624" spans="1:65" s="2" customFormat="1" ht="24.15" customHeight="1" x14ac:dyDescent="0.2">
      <c r="A624" s="34"/>
      <c r="B624" s="35"/>
      <c r="C624" s="174" t="s">
        <v>1225</v>
      </c>
      <c r="D624" s="174" t="s">
        <v>157</v>
      </c>
      <c r="E624" s="175" t="s">
        <v>1226</v>
      </c>
      <c r="F624" s="176" t="s">
        <v>1227</v>
      </c>
      <c r="G624" s="177" t="s">
        <v>171</v>
      </c>
      <c r="H624" s="178">
        <v>8</v>
      </c>
      <c r="I624" s="179"/>
      <c r="J624" s="180">
        <f>ROUND(I624*H624,2)</f>
        <v>0</v>
      </c>
      <c r="K624" s="176" t="s">
        <v>160</v>
      </c>
      <c r="L624" s="39"/>
      <c r="M624" s="181" t="s">
        <v>19</v>
      </c>
      <c r="N624" s="182" t="s">
        <v>44</v>
      </c>
      <c r="O624" s="64"/>
      <c r="P624" s="183">
        <f>O624*H624</f>
        <v>0</v>
      </c>
      <c r="Q624" s="183">
        <v>0</v>
      </c>
      <c r="R624" s="183">
        <f>Q624*H624</f>
        <v>0</v>
      </c>
      <c r="S624" s="183">
        <v>0</v>
      </c>
      <c r="T624" s="184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85" t="s">
        <v>251</v>
      </c>
      <c r="AT624" s="185" t="s">
        <v>157</v>
      </c>
      <c r="AU624" s="185" t="s">
        <v>83</v>
      </c>
      <c r="AY624" s="17" t="s">
        <v>155</v>
      </c>
      <c r="BE624" s="186">
        <f>IF(N624="základní",J624,0)</f>
        <v>0</v>
      </c>
      <c r="BF624" s="186">
        <f>IF(N624="snížená",J624,0)</f>
        <v>0</v>
      </c>
      <c r="BG624" s="186">
        <f>IF(N624="zákl. přenesená",J624,0)</f>
        <v>0</v>
      </c>
      <c r="BH624" s="186">
        <f>IF(N624="sníž. přenesená",J624,0)</f>
        <v>0</v>
      </c>
      <c r="BI624" s="186">
        <f>IF(N624="nulová",J624,0)</f>
        <v>0</v>
      </c>
      <c r="BJ624" s="17" t="s">
        <v>81</v>
      </c>
      <c r="BK624" s="186">
        <f>ROUND(I624*H624,2)</f>
        <v>0</v>
      </c>
      <c r="BL624" s="17" t="s">
        <v>251</v>
      </c>
      <c r="BM624" s="185" t="s">
        <v>1228</v>
      </c>
    </row>
    <row r="625" spans="1:65" s="2" customFormat="1" ht="10.199999999999999" x14ac:dyDescent="0.2">
      <c r="A625" s="34"/>
      <c r="B625" s="35"/>
      <c r="C625" s="36"/>
      <c r="D625" s="187" t="s">
        <v>163</v>
      </c>
      <c r="E625" s="36"/>
      <c r="F625" s="188" t="s">
        <v>1229</v>
      </c>
      <c r="G625" s="36"/>
      <c r="H625" s="36"/>
      <c r="I625" s="189"/>
      <c r="J625" s="36"/>
      <c r="K625" s="36"/>
      <c r="L625" s="39"/>
      <c r="M625" s="190"/>
      <c r="N625" s="191"/>
      <c r="O625" s="64"/>
      <c r="P625" s="64"/>
      <c r="Q625" s="64"/>
      <c r="R625" s="64"/>
      <c r="S625" s="64"/>
      <c r="T625" s="65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163</v>
      </c>
      <c r="AU625" s="17" t="s">
        <v>83</v>
      </c>
    </row>
    <row r="626" spans="1:65" s="13" customFormat="1" ht="10.199999999999999" x14ac:dyDescent="0.2">
      <c r="B626" s="192"/>
      <c r="C626" s="193"/>
      <c r="D626" s="194" t="s">
        <v>165</v>
      </c>
      <c r="E626" s="195" t="s">
        <v>19</v>
      </c>
      <c r="F626" s="196" t="s">
        <v>359</v>
      </c>
      <c r="G626" s="193"/>
      <c r="H626" s="197">
        <v>8</v>
      </c>
      <c r="I626" s="198"/>
      <c r="J626" s="193"/>
      <c r="K626" s="193"/>
      <c r="L626" s="199"/>
      <c r="M626" s="200"/>
      <c r="N626" s="201"/>
      <c r="O626" s="201"/>
      <c r="P626" s="201"/>
      <c r="Q626" s="201"/>
      <c r="R626" s="201"/>
      <c r="S626" s="201"/>
      <c r="T626" s="202"/>
      <c r="AT626" s="203" t="s">
        <v>165</v>
      </c>
      <c r="AU626" s="203" t="s">
        <v>83</v>
      </c>
      <c r="AV626" s="13" t="s">
        <v>83</v>
      </c>
      <c r="AW626" s="13" t="s">
        <v>35</v>
      </c>
      <c r="AX626" s="13" t="s">
        <v>81</v>
      </c>
      <c r="AY626" s="203" t="s">
        <v>155</v>
      </c>
    </row>
    <row r="627" spans="1:65" s="2" customFormat="1" ht="21.75" customHeight="1" x14ac:dyDescent="0.2">
      <c r="A627" s="34"/>
      <c r="B627" s="35"/>
      <c r="C627" s="215" t="s">
        <v>1230</v>
      </c>
      <c r="D627" s="215" t="s">
        <v>336</v>
      </c>
      <c r="E627" s="216" t="s">
        <v>1231</v>
      </c>
      <c r="F627" s="217" t="s">
        <v>1232</v>
      </c>
      <c r="G627" s="218" t="s">
        <v>171</v>
      </c>
      <c r="H627" s="219">
        <v>8</v>
      </c>
      <c r="I627" s="220"/>
      <c r="J627" s="221">
        <f>ROUND(I627*H627,2)</f>
        <v>0</v>
      </c>
      <c r="K627" s="217" t="s">
        <v>160</v>
      </c>
      <c r="L627" s="222"/>
      <c r="M627" s="223" t="s">
        <v>19</v>
      </c>
      <c r="N627" s="224" t="s">
        <v>44</v>
      </c>
      <c r="O627" s="64"/>
      <c r="P627" s="183">
        <f>O627*H627</f>
        <v>0</v>
      </c>
      <c r="Q627" s="183">
        <v>1.95E-2</v>
      </c>
      <c r="R627" s="183">
        <f>Q627*H627</f>
        <v>0.156</v>
      </c>
      <c r="S627" s="183">
        <v>0</v>
      </c>
      <c r="T627" s="184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85" t="s">
        <v>349</v>
      </c>
      <c r="AT627" s="185" t="s">
        <v>336</v>
      </c>
      <c r="AU627" s="185" t="s">
        <v>83</v>
      </c>
      <c r="AY627" s="17" t="s">
        <v>155</v>
      </c>
      <c r="BE627" s="186">
        <f>IF(N627="základní",J627,0)</f>
        <v>0</v>
      </c>
      <c r="BF627" s="186">
        <f>IF(N627="snížená",J627,0)</f>
        <v>0</v>
      </c>
      <c r="BG627" s="186">
        <f>IF(N627="zákl. přenesená",J627,0)</f>
        <v>0</v>
      </c>
      <c r="BH627" s="186">
        <f>IF(N627="sníž. přenesená",J627,0)</f>
        <v>0</v>
      </c>
      <c r="BI627" s="186">
        <f>IF(N627="nulová",J627,0)</f>
        <v>0</v>
      </c>
      <c r="BJ627" s="17" t="s">
        <v>81</v>
      </c>
      <c r="BK627" s="186">
        <f>ROUND(I627*H627,2)</f>
        <v>0</v>
      </c>
      <c r="BL627" s="17" t="s">
        <v>251</v>
      </c>
      <c r="BM627" s="185" t="s">
        <v>1233</v>
      </c>
    </row>
    <row r="628" spans="1:65" s="13" customFormat="1" ht="10.199999999999999" x14ac:dyDescent="0.2">
      <c r="B628" s="192"/>
      <c r="C628" s="193"/>
      <c r="D628" s="194" t="s">
        <v>165</v>
      </c>
      <c r="E628" s="195" t="s">
        <v>19</v>
      </c>
      <c r="F628" s="196" t="s">
        <v>1234</v>
      </c>
      <c r="G628" s="193"/>
      <c r="H628" s="197">
        <v>8</v>
      </c>
      <c r="I628" s="198"/>
      <c r="J628" s="193"/>
      <c r="K628" s="193"/>
      <c r="L628" s="199"/>
      <c r="M628" s="200"/>
      <c r="N628" s="201"/>
      <c r="O628" s="201"/>
      <c r="P628" s="201"/>
      <c r="Q628" s="201"/>
      <c r="R628" s="201"/>
      <c r="S628" s="201"/>
      <c r="T628" s="202"/>
      <c r="AT628" s="203" t="s">
        <v>165</v>
      </c>
      <c r="AU628" s="203" t="s">
        <v>83</v>
      </c>
      <c r="AV628" s="13" t="s">
        <v>83</v>
      </c>
      <c r="AW628" s="13" t="s">
        <v>35</v>
      </c>
      <c r="AX628" s="13" t="s">
        <v>81</v>
      </c>
      <c r="AY628" s="203" t="s">
        <v>155</v>
      </c>
    </row>
    <row r="629" spans="1:65" s="2" customFormat="1" ht="24.15" customHeight="1" x14ac:dyDescent="0.2">
      <c r="A629" s="34"/>
      <c r="B629" s="35"/>
      <c r="C629" s="174" t="s">
        <v>1235</v>
      </c>
      <c r="D629" s="174" t="s">
        <v>157</v>
      </c>
      <c r="E629" s="175" t="s">
        <v>1236</v>
      </c>
      <c r="F629" s="176" t="s">
        <v>1237</v>
      </c>
      <c r="G629" s="177" t="s">
        <v>171</v>
      </c>
      <c r="H629" s="178">
        <v>5</v>
      </c>
      <c r="I629" s="179"/>
      <c r="J629" s="180">
        <f>ROUND(I629*H629,2)</f>
        <v>0</v>
      </c>
      <c r="K629" s="176" t="s">
        <v>160</v>
      </c>
      <c r="L629" s="39"/>
      <c r="M629" s="181" t="s">
        <v>19</v>
      </c>
      <c r="N629" s="182" t="s">
        <v>44</v>
      </c>
      <c r="O629" s="64"/>
      <c r="P629" s="183">
        <f>O629*H629</f>
        <v>0</v>
      </c>
      <c r="Q629" s="183">
        <v>0</v>
      </c>
      <c r="R629" s="183">
        <f>Q629*H629</f>
        <v>0</v>
      </c>
      <c r="S629" s="183">
        <v>0</v>
      </c>
      <c r="T629" s="184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85" t="s">
        <v>251</v>
      </c>
      <c r="AT629" s="185" t="s">
        <v>157</v>
      </c>
      <c r="AU629" s="185" t="s">
        <v>83</v>
      </c>
      <c r="AY629" s="17" t="s">
        <v>155</v>
      </c>
      <c r="BE629" s="186">
        <f>IF(N629="základní",J629,0)</f>
        <v>0</v>
      </c>
      <c r="BF629" s="186">
        <f>IF(N629="snížená",J629,0)</f>
        <v>0</v>
      </c>
      <c r="BG629" s="186">
        <f>IF(N629="zákl. přenesená",J629,0)</f>
        <v>0</v>
      </c>
      <c r="BH629" s="186">
        <f>IF(N629="sníž. přenesená",J629,0)</f>
        <v>0</v>
      </c>
      <c r="BI629" s="186">
        <f>IF(N629="nulová",J629,0)</f>
        <v>0</v>
      </c>
      <c r="BJ629" s="17" t="s">
        <v>81</v>
      </c>
      <c r="BK629" s="186">
        <f>ROUND(I629*H629,2)</f>
        <v>0</v>
      </c>
      <c r="BL629" s="17" t="s">
        <v>251</v>
      </c>
      <c r="BM629" s="185" t="s">
        <v>1238</v>
      </c>
    </row>
    <row r="630" spans="1:65" s="2" customFormat="1" ht="10.199999999999999" x14ac:dyDescent="0.2">
      <c r="A630" s="34"/>
      <c r="B630" s="35"/>
      <c r="C630" s="36"/>
      <c r="D630" s="187" t="s">
        <v>163</v>
      </c>
      <c r="E630" s="36"/>
      <c r="F630" s="188" t="s">
        <v>1239</v>
      </c>
      <c r="G630" s="36"/>
      <c r="H630" s="36"/>
      <c r="I630" s="189"/>
      <c r="J630" s="36"/>
      <c r="K630" s="36"/>
      <c r="L630" s="39"/>
      <c r="M630" s="190"/>
      <c r="N630" s="191"/>
      <c r="O630" s="64"/>
      <c r="P630" s="64"/>
      <c r="Q630" s="64"/>
      <c r="R630" s="64"/>
      <c r="S630" s="64"/>
      <c r="T630" s="65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7" t="s">
        <v>163</v>
      </c>
      <c r="AU630" s="17" t="s">
        <v>83</v>
      </c>
    </row>
    <row r="631" spans="1:65" s="2" customFormat="1" ht="21.75" customHeight="1" x14ac:dyDescent="0.2">
      <c r="A631" s="34"/>
      <c r="B631" s="35"/>
      <c r="C631" s="215" t="s">
        <v>1240</v>
      </c>
      <c r="D631" s="215" t="s">
        <v>336</v>
      </c>
      <c r="E631" s="216" t="s">
        <v>1241</v>
      </c>
      <c r="F631" s="217" t="s">
        <v>1242</v>
      </c>
      <c r="G631" s="218" t="s">
        <v>171</v>
      </c>
      <c r="H631" s="219">
        <v>5</v>
      </c>
      <c r="I631" s="220"/>
      <c r="J631" s="221">
        <f>ROUND(I631*H631,2)</f>
        <v>0</v>
      </c>
      <c r="K631" s="217" t="s">
        <v>160</v>
      </c>
      <c r="L631" s="222"/>
      <c r="M631" s="223" t="s">
        <v>19</v>
      </c>
      <c r="N631" s="224" t="s">
        <v>44</v>
      </c>
      <c r="O631" s="64"/>
      <c r="P631" s="183">
        <f>O631*H631</f>
        <v>0</v>
      </c>
      <c r="Q631" s="183">
        <v>4.2999999999999997E-2</v>
      </c>
      <c r="R631" s="183">
        <f>Q631*H631</f>
        <v>0.21499999999999997</v>
      </c>
      <c r="S631" s="183">
        <v>0</v>
      </c>
      <c r="T631" s="184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85" t="s">
        <v>349</v>
      </c>
      <c r="AT631" s="185" t="s">
        <v>336</v>
      </c>
      <c r="AU631" s="185" t="s">
        <v>83</v>
      </c>
      <c r="AY631" s="17" t="s">
        <v>155</v>
      </c>
      <c r="BE631" s="186">
        <f>IF(N631="základní",J631,0)</f>
        <v>0</v>
      </c>
      <c r="BF631" s="186">
        <f>IF(N631="snížená",J631,0)</f>
        <v>0</v>
      </c>
      <c r="BG631" s="186">
        <f>IF(N631="zákl. přenesená",J631,0)</f>
        <v>0</v>
      </c>
      <c r="BH631" s="186">
        <f>IF(N631="sníž. přenesená",J631,0)</f>
        <v>0</v>
      </c>
      <c r="BI631" s="186">
        <f>IF(N631="nulová",J631,0)</f>
        <v>0</v>
      </c>
      <c r="BJ631" s="17" t="s">
        <v>81</v>
      </c>
      <c r="BK631" s="186">
        <f>ROUND(I631*H631,2)</f>
        <v>0</v>
      </c>
      <c r="BL631" s="17" t="s">
        <v>251</v>
      </c>
      <c r="BM631" s="185" t="s">
        <v>1243</v>
      </c>
    </row>
    <row r="632" spans="1:65" s="13" customFormat="1" ht="10.199999999999999" x14ac:dyDescent="0.2">
      <c r="B632" s="192"/>
      <c r="C632" s="193"/>
      <c r="D632" s="194" t="s">
        <v>165</v>
      </c>
      <c r="E632" s="195" t="s">
        <v>19</v>
      </c>
      <c r="F632" s="196" t="s">
        <v>1244</v>
      </c>
      <c r="G632" s="193"/>
      <c r="H632" s="197">
        <v>5</v>
      </c>
      <c r="I632" s="198"/>
      <c r="J632" s="193"/>
      <c r="K632" s="193"/>
      <c r="L632" s="199"/>
      <c r="M632" s="200"/>
      <c r="N632" s="201"/>
      <c r="O632" s="201"/>
      <c r="P632" s="201"/>
      <c r="Q632" s="201"/>
      <c r="R632" s="201"/>
      <c r="S632" s="201"/>
      <c r="T632" s="202"/>
      <c r="AT632" s="203" t="s">
        <v>165</v>
      </c>
      <c r="AU632" s="203" t="s">
        <v>83</v>
      </c>
      <c r="AV632" s="13" t="s">
        <v>83</v>
      </c>
      <c r="AW632" s="13" t="s">
        <v>35</v>
      </c>
      <c r="AX632" s="13" t="s">
        <v>81</v>
      </c>
      <c r="AY632" s="203" t="s">
        <v>155</v>
      </c>
    </row>
    <row r="633" spans="1:65" s="2" customFormat="1" ht="24.15" customHeight="1" x14ac:dyDescent="0.2">
      <c r="A633" s="34"/>
      <c r="B633" s="35"/>
      <c r="C633" s="174" t="s">
        <v>1245</v>
      </c>
      <c r="D633" s="174" t="s">
        <v>157</v>
      </c>
      <c r="E633" s="175" t="s">
        <v>1246</v>
      </c>
      <c r="F633" s="176" t="s">
        <v>1247</v>
      </c>
      <c r="G633" s="177" t="s">
        <v>171</v>
      </c>
      <c r="H633" s="178">
        <v>7</v>
      </c>
      <c r="I633" s="179"/>
      <c r="J633" s="180">
        <f>ROUND(I633*H633,2)</f>
        <v>0</v>
      </c>
      <c r="K633" s="176" t="s">
        <v>160</v>
      </c>
      <c r="L633" s="39"/>
      <c r="M633" s="181" t="s">
        <v>19</v>
      </c>
      <c r="N633" s="182" t="s">
        <v>44</v>
      </c>
      <c r="O633" s="64"/>
      <c r="P633" s="183">
        <f>O633*H633</f>
        <v>0</v>
      </c>
      <c r="Q633" s="183">
        <v>0</v>
      </c>
      <c r="R633" s="183">
        <f>Q633*H633</f>
        <v>0</v>
      </c>
      <c r="S633" s="183">
        <v>0</v>
      </c>
      <c r="T633" s="184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85" t="s">
        <v>251</v>
      </c>
      <c r="AT633" s="185" t="s">
        <v>157</v>
      </c>
      <c r="AU633" s="185" t="s">
        <v>83</v>
      </c>
      <c r="AY633" s="17" t="s">
        <v>155</v>
      </c>
      <c r="BE633" s="186">
        <f>IF(N633="základní",J633,0)</f>
        <v>0</v>
      </c>
      <c r="BF633" s="186">
        <f>IF(N633="snížená",J633,0)</f>
        <v>0</v>
      </c>
      <c r="BG633" s="186">
        <f>IF(N633="zákl. přenesená",J633,0)</f>
        <v>0</v>
      </c>
      <c r="BH633" s="186">
        <f>IF(N633="sníž. přenesená",J633,0)</f>
        <v>0</v>
      </c>
      <c r="BI633" s="186">
        <f>IF(N633="nulová",J633,0)</f>
        <v>0</v>
      </c>
      <c r="BJ633" s="17" t="s">
        <v>81</v>
      </c>
      <c r="BK633" s="186">
        <f>ROUND(I633*H633,2)</f>
        <v>0</v>
      </c>
      <c r="BL633" s="17" t="s">
        <v>251</v>
      </c>
      <c r="BM633" s="185" t="s">
        <v>1248</v>
      </c>
    </row>
    <row r="634" spans="1:65" s="2" customFormat="1" ht="10.199999999999999" x14ac:dyDescent="0.2">
      <c r="A634" s="34"/>
      <c r="B634" s="35"/>
      <c r="C634" s="36"/>
      <c r="D634" s="187" t="s">
        <v>163</v>
      </c>
      <c r="E634" s="36"/>
      <c r="F634" s="188" t="s">
        <v>1249</v>
      </c>
      <c r="G634" s="36"/>
      <c r="H634" s="36"/>
      <c r="I634" s="189"/>
      <c r="J634" s="36"/>
      <c r="K634" s="36"/>
      <c r="L634" s="39"/>
      <c r="M634" s="190"/>
      <c r="N634" s="191"/>
      <c r="O634" s="64"/>
      <c r="P634" s="64"/>
      <c r="Q634" s="64"/>
      <c r="R634" s="64"/>
      <c r="S634" s="64"/>
      <c r="T634" s="65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163</v>
      </c>
      <c r="AU634" s="17" t="s">
        <v>83</v>
      </c>
    </row>
    <row r="635" spans="1:65" s="13" customFormat="1" ht="10.199999999999999" x14ac:dyDescent="0.2">
      <c r="B635" s="192"/>
      <c r="C635" s="193"/>
      <c r="D635" s="194" t="s">
        <v>165</v>
      </c>
      <c r="E635" s="195" t="s">
        <v>19</v>
      </c>
      <c r="F635" s="196" t="s">
        <v>369</v>
      </c>
      <c r="G635" s="193"/>
      <c r="H635" s="197">
        <v>7</v>
      </c>
      <c r="I635" s="198"/>
      <c r="J635" s="193"/>
      <c r="K635" s="193"/>
      <c r="L635" s="199"/>
      <c r="M635" s="200"/>
      <c r="N635" s="201"/>
      <c r="O635" s="201"/>
      <c r="P635" s="201"/>
      <c r="Q635" s="201"/>
      <c r="R635" s="201"/>
      <c r="S635" s="201"/>
      <c r="T635" s="202"/>
      <c r="AT635" s="203" t="s">
        <v>165</v>
      </c>
      <c r="AU635" s="203" t="s">
        <v>83</v>
      </c>
      <c r="AV635" s="13" t="s">
        <v>83</v>
      </c>
      <c r="AW635" s="13" t="s">
        <v>35</v>
      </c>
      <c r="AX635" s="13" t="s">
        <v>81</v>
      </c>
      <c r="AY635" s="203" t="s">
        <v>155</v>
      </c>
    </row>
    <row r="636" spans="1:65" s="2" customFormat="1" ht="24.15" customHeight="1" x14ac:dyDescent="0.2">
      <c r="A636" s="34"/>
      <c r="B636" s="35"/>
      <c r="C636" s="215" t="s">
        <v>1250</v>
      </c>
      <c r="D636" s="215" t="s">
        <v>336</v>
      </c>
      <c r="E636" s="216" t="s">
        <v>1251</v>
      </c>
      <c r="F636" s="217" t="s">
        <v>1252</v>
      </c>
      <c r="G636" s="218" t="s">
        <v>171</v>
      </c>
      <c r="H636" s="219">
        <v>6</v>
      </c>
      <c r="I636" s="220"/>
      <c r="J636" s="221">
        <f>ROUND(I636*H636,2)</f>
        <v>0</v>
      </c>
      <c r="K636" s="217" t="s">
        <v>19</v>
      </c>
      <c r="L636" s="222"/>
      <c r="M636" s="223" t="s">
        <v>19</v>
      </c>
      <c r="N636" s="224" t="s">
        <v>44</v>
      </c>
      <c r="O636" s="64"/>
      <c r="P636" s="183">
        <f>O636*H636</f>
        <v>0</v>
      </c>
      <c r="Q636" s="183">
        <v>6.5000000000000002E-2</v>
      </c>
      <c r="R636" s="183">
        <f>Q636*H636</f>
        <v>0.39</v>
      </c>
      <c r="S636" s="183">
        <v>0</v>
      </c>
      <c r="T636" s="184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85" t="s">
        <v>349</v>
      </c>
      <c r="AT636" s="185" t="s">
        <v>336</v>
      </c>
      <c r="AU636" s="185" t="s">
        <v>83</v>
      </c>
      <c r="AY636" s="17" t="s">
        <v>155</v>
      </c>
      <c r="BE636" s="186">
        <f>IF(N636="základní",J636,0)</f>
        <v>0</v>
      </c>
      <c r="BF636" s="186">
        <f>IF(N636="snížená",J636,0)</f>
        <v>0</v>
      </c>
      <c r="BG636" s="186">
        <f>IF(N636="zákl. přenesená",J636,0)</f>
        <v>0</v>
      </c>
      <c r="BH636" s="186">
        <f>IF(N636="sníž. přenesená",J636,0)</f>
        <v>0</v>
      </c>
      <c r="BI636" s="186">
        <f>IF(N636="nulová",J636,0)</f>
        <v>0</v>
      </c>
      <c r="BJ636" s="17" t="s">
        <v>81</v>
      </c>
      <c r="BK636" s="186">
        <f>ROUND(I636*H636,2)</f>
        <v>0</v>
      </c>
      <c r="BL636" s="17" t="s">
        <v>251</v>
      </c>
      <c r="BM636" s="185" t="s">
        <v>1253</v>
      </c>
    </row>
    <row r="637" spans="1:65" s="13" customFormat="1" ht="10.199999999999999" x14ac:dyDescent="0.2">
      <c r="B637" s="192"/>
      <c r="C637" s="193"/>
      <c r="D637" s="194" t="s">
        <v>165</v>
      </c>
      <c r="E637" s="195" t="s">
        <v>19</v>
      </c>
      <c r="F637" s="196" t="s">
        <v>374</v>
      </c>
      <c r="G637" s="193"/>
      <c r="H637" s="197">
        <v>6</v>
      </c>
      <c r="I637" s="198"/>
      <c r="J637" s="193"/>
      <c r="K637" s="193"/>
      <c r="L637" s="199"/>
      <c r="M637" s="200"/>
      <c r="N637" s="201"/>
      <c r="O637" s="201"/>
      <c r="P637" s="201"/>
      <c r="Q637" s="201"/>
      <c r="R637" s="201"/>
      <c r="S637" s="201"/>
      <c r="T637" s="202"/>
      <c r="AT637" s="203" t="s">
        <v>165</v>
      </c>
      <c r="AU637" s="203" t="s">
        <v>83</v>
      </c>
      <c r="AV637" s="13" t="s">
        <v>83</v>
      </c>
      <c r="AW637" s="13" t="s">
        <v>35</v>
      </c>
      <c r="AX637" s="13" t="s">
        <v>81</v>
      </c>
      <c r="AY637" s="203" t="s">
        <v>155</v>
      </c>
    </row>
    <row r="638" spans="1:65" s="2" customFormat="1" ht="24.15" customHeight="1" x14ac:dyDescent="0.2">
      <c r="A638" s="34"/>
      <c r="B638" s="35"/>
      <c r="C638" s="215" t="s">
        <v>1254</v>
      </c>
      <c r="D638" s="215" t="s">
        <v>336</v>
      </c>
      <c r="E638" s="216" t="s">
        <v>1255</v>
      </c>
      <c r="F638" s="217" t="s">
        <v>1256</v>
      </c>
      <c r="G638" s="218" t="s">
        <v>171</v>
      </c>
      <c r="H638" s="219">
        <v>1</v>
      </c>
      <c r="I638" s="220"/>
      <c r="J638" s="221">
        <f>ROUND(I638*H638,2)</f>
        <v>0</v>
      </c>
      <c r="K638" s="217" t="s">
        <v>19</v>
      </c>
      <c r="L638" s="222"/>
      <c r="M638" s="223" t="s">
        <v>19</v>
      </c>
      <c r="N638" s="224" t="s">
        <v>44</v>
      </c>
      <c r="O638" s="64"/>
      <c r="P638" s="183">
        <f>O638*H638</f>
        <v>0</v>
      </c>
      <c r="Q638" s="183">
        <v>0.04</v>
      </c>
      <c r="R638" s="183">
        <f>Q638*H638</f>
        <v>0.04</v>
      </c>
      <c r="S638" s="183">
        <v>0</v>
      </c>
      <c r="T638" s="184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85" t="s">
        <v>349</v>
      </c>
      <c r="AT638" s="185" t="s">
        <v>336</v>
      </c>
      <c r="AU638" s="185" t="s">
        <v>83</v>
      </c>
      <c r="AY638" s="17" t="s">
        <v>155</v>
      </c>
      <c r="BE638" s="186">
        <f>IF(N638="základní",J638,0)</f>
        <v>0</v>
      </c>
      <c r="BF638" s="186">
        <f>IF(N638="snížená",J638,0)</f>
        <v>0</v>
      </c>
      <c r="BG638" s="186">
        <f>IF(N638="zákl. přenesená",J638,0)</f>
        <v>0</v>
      </c>
      <c r="BH638" s="186">
        <f>IF(N638="sníž. přenesená",J638,0)</f>
        <v>0</v>
      </c>
      <c r="BI638" s="186">
        <f>IF(N638="nulová",J638,0)</f>
        <v>0</v>
      </c>
      <c r="BJ638" s="17" t="s">
        <v>81</v>
      </c>
      <c r="BK638" s="186">
        <f>ROUND(I638*H638,2)</f>
        <v>0</v>
      </c>
      <c r="BL638" s="17" t="s">
        <v>251</v>
      </c>
      <c r="BM638" s="185" t="s">
        <v>1257</v>
      </c>
    </row>
    <row r="639" spans="1:65" s="13" customFormat="1" ht="10.199999999999999" x14ac:dyDescent="0.2">
      <c r="B639" s="192"/>
      <c r="C639" s="193"/>
      <c r="D639" s="194" t="s">
        <v>165</v>
      </c>
      <c r="E639" s="195" t="s">
        <v>19</v>
      </c>
      <c r="F639" s="196" t="s">
        <v>1258</v>
      </c>
      <c r="G639" s="193"/>
      <c r="H639" s="197">
        <v>1</v>
      </c>
      <c r="I639" s="198"/>
      <c r="J639" s="193"/>
      <c r="K639" s="193"/>
      <c r="L639" s="199"/>
      <c r="M639" s="200"/>
      <c r="N639" s="201"/>
      <c r="O639" s="201"/>
      <c r="P639" s="201"/>
      <c r="Q639" s="201"/>
      <c r="R639" s="201"/>
      <c r="S639" s="201"/>
      <c r="T639" s="202"/>
      <c r="AT639" s="203" t="s">
        <v>165</v>
      </c>
      <c r="AU639" s="203" t="s">
        <v>83</v>
      </c>
      <c r="AV639" s="13" t="s">
        <v>83</v>
      </c>
      <c r="AW639" s="13" t="s">
        <v>35</v>
      </c>
      <c r="AX639" s="13" t="s">
        <v>81</v>
      </c>
      <c r="AY639" s="203" t="s">
        <v>155</v>
      </c>
    </row>
    <row r="640" spans="1:65" s="2" customFormat="1" ht="24.15" customHeight="1" x14ac:dyDescent="0.2">
      <c r="A640" s="34"/>
      <c r="B640" s="35"/>
      <c r="C640" s="174" t="s">
        <v>1259</v>
      </c>
      <c r="D640" s="174" t="s">
        <v>157</v>
      </c>
      <c r="E640" s="175" t="s">
        <v>1260</v>
      </c>
      <c r="F640" s="176" t="s">
        <v>1261</v>
      </c>
      <c r="G640" s="177" t="s">
        <v>171</v>
      </c>
      <c r="H640" s="178">
        <v>1</v>
      </c>
      <c r="I640" s="179"/>
      <c r="J640" s="180">
        <f>ROUND(I640*H640,2)</f>
        <v>0</v>
      </c>
      <c r="K640" s="176" t="s">
        <v>160</v>
      </c>
      <c r="L640" s="39"/>
      <c r="M640" s="181" t="s">
        <v>19</v>
      </c>
      <c r="N640" s="182" t="s">
        <v>44</v>
      </c>
      <c r="O640" s="64"/>
      <c r="P640" s="183">
        <f>O640*H640</f>
        <v>0</v>
      </c>
      <c r="Q640" s="183">
        <v>9.2000000000000003E-4</v>
      </c>
      <c r="R640" s="183">
        <f>Q640*H640</f>
        <v>9.2000000000000003E-4</v>
      </c>
      <c r="S640" s="183">
        <v>0</v>
      </c>
      <c r="T640" s="184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85" t="s">
        <v>251</v>
      </c>
      <c r="AT640" s="185" t="s">
        <v>157</v>
      </c>
      <c r="AU640" s="185" t="s">
        <v>83</v>
      </c>
      <c r="AY640" s="17" t="s">
        <v>155</v>
      </c>
      <c r="BE640" s="186">
        <f>IF(N640="základní",J640,0)</f>
        <v>0</v>
      </c>
      <c r="BF640" s="186">
        <f>IF(N640="snížená",J640,0)</f>
        <v>0</v>
      </c>
      <c r="BG640" s="186">
        <f>IF(N640="zákl. přenesená",J640,0)</f>
        <v>0</v>
      </c>
      <c r="BH640" s="186">
        <f>IF(N640="sníž. přenesená",J640,0)</f>
        <v>0</v>
      </c>
      <c r="BI640" s="186">
        <f>IF(N640="nulová",J640,0)</f>
        <v>0</v>
      </c>
      <c r="BJ640" s="17" t="s">
        <v>81</v>
      </c>
      <c r="BK640" s="186">
        <f>ROUND(I640*H640,2)</f>
        <v>0</v>
      </c>
      <c r="BL640" s="17" t="s">
        <v>251</v>
      </c>
      <c r="BM640" s="185" t="s">
        <v>1262</v>
      </c>
    </row>
    <row r="641" spans="1:65" s="2" customFormat="1" ht="10.199999999999999" x14ac:dyDescent="0.2">
      <c r="A641" s="34"/>
      <c r="B641" s="35"/>
      <c r="C641" s="36"/>
      <c r="D641" s="187" t="s">
        <v>163</v>
      </c>
      <c r="E641" s="36"/>
      <c r="F641" s="188" t="s">
        <v>1263</v>
      </c>
      <c r="G641" s="36"/>
      <c r="H641" s="36"/>
      <c r="I641" s="189"/>
      <c r="J641" s="36"/>
      <c r="K641" s="36"/>
      <c r="L641" s="39"/>
      <c r="M641" s="190"/>
      <c r="N641" s="191"/>
      <c r="O641" s="64"/>
      <c r="P641" s="64"/>
      <c r="Q641" s="64"/>
      <c r="R641" s="64"/>
      <c r="S641" s="64"/>
      <c r="T641" s="65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7" t="s">
        <v>163</v>
      </c>
      <c r="AU641" s="17" t="s">
        <v>83</v>
      </c>
    </row>
    <row r="642" spans="1:65" s="2" customFormat="1" ht="21.75" customHeight="1" x14ac:dyDescent="0.2">
      <c r="A642" s="34"/>
      <c r="B642" s="35"/>
      <c r="C642" s="215" t="s">
        <v>1264</v>
      </c>
      <c r="D642" s="215" t="s">
        <v>336</v>
      </c>
      <c r="E642" s="216" t="s">
        <v>1265</v>
      </c>
      <c r="F642" s="217" t="s">
        <v>1266</v>
      </c>
      <c r="G642" s="218" t="s">
        <v>103</v>
      </c>
      <c r="H642" s="219">
        <v>1.8</v>
      </c>
      <c r="I642" s="220"/>
      <c r="J642" s="221">
        <f>ROUND(I642*H642,2)</f>
        <v>0</v>
      </c>
      <c r="K642" s="217" t="s">
        <v>160</v>
      </c>
      <c r="L642" s="222"/>
      <c r="M642" s="223" t="s">
        <v>19</v>
      </c>
      <c r="N642" s="224" t="s">
        <v>44</v>
      </c>
      <c r="O642" s="64"/>
      <c r="P642" s="183">
        <f>O642*H642</f>
        <v>0</v>
      </c>
      <c r="Q642" s="183">
        <v>2.5440000000000001E-2</v>
      </c>
      <c r="R642" s="183">
        <f>Q642*H642</f>
        <v>4.5791999999999999E-2</v>
      </c>
      <c r="S642" s="183">
        <v>0</v>
      </c>
      <c r="T642" s="184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85" t="s">
        <v>349</v>
      </c>
      <c r="AT642" s="185" t="s">
        <v>336</v>
      </c>
      <c r="AU642" s="185" t="s">
        <v>83</v>
      </c>
      <c r="AY642" s="17" t="s">
        <v>155</v>
      </c>
      <c r="BE642" s="186">
        <f>IF(N642="základní",J642,0)</f>
        <v>0</v>
      </c>
      <c r="BF642" s="186">
        <f>IF(N642="snížená",J642,0)</f>
        <v>0</v>
      </c>
      <c r="BG642" s="186">
        <f>IF(N642="zákl. přenesená",J642,0)</f>
        <v>0</v>
      </c>
      <c r="BH642" s="186">
        <f>IF(N642="sníž. přenesená",J642,0)</f>
        <v>0</v>
      </c>
      <c r="BI642" s="186">
        <f>IF(N642="nulová",J642,0)</f>
        <v>0</v>
      </c>
      <c r="BJ642" s="17" t="s">
        <v>81</v>
      </c>
      <c r="BK642" s="186">
        <f>ROUND(I642*H642,2)</f>
        <v>0</v>
      </c>
      <c r="BL642" s="17" t="s">
        <v>251</v>
      </c>
      <c r="BM642" s="185" t="s">
        <v>1267</v>
      </c>
    </row>
    <row r="643" spans="1:65" s="13" customFormat="1" ht="10.199999999999999" x14ac:dyDescent="0.2">
      <c r="B643" s="192"/>
      <c r="C643" s="193"/>
      <c r="D643" s="194" t="s">
        <v>165</v>
      </c>
      <c r="E643" s="193"/>
      <c r="F643" s="196" t="s">
        <v>1268</v>
      </c>
      <c r="G643" s="193"/>
      <c r="H643" s="197">
        <v>1.8</v>
      </c>
      <c r="I643" s="198"/>
      <c r="J643" s="193"/>
      <c r="K643" s="193"/>
      <c r="L643" s="199"/>
      <c r="M643" s="200"/>
      <c r="N643" s="201"/>
      <c r="O643" s="201"/>
      <c r="P643" s="201"/>
      <c r="Q643" s="201"/>
      <c r="R643" s="201"/>
      <c r="S643" s="201"/>
      <c r="T643" s="202"/>
      <c r="AT643" s="203" t="s">
        <v>165</v>
      </c>
      <c r="AU643" s="203" t="s">
        <v>83</v>
      </c>
      <c r="AV643" s="13" t="s">
        <v>83</v>
      </c>
      <c r="AW643" s="13" t="s">
        <v>4</v>
      </c>
      <c r="AX643" s="13" t="s">
        <v>81</v>
      </c>
      <c r="AY643" s="203" t="s">
        <v>155</v>
      </c>
    </row>
    <row r="644" spans="1:65" s="2" customFormat="1" ht="24.15" customHeight="1" x14ac:dyDescent="0.2">
      <c r="A644" s="34"/>
      <c r="B644" s="35"/>
      <c r="C644" s="174" t="s">
        <v>1269</v>
      </c>
      <c r="D644" s="174" t="s">
        <v>157</v>
      </c>
      <c r="E644" s="175" t="s">
        <v>1270</v>
      </c>
      <c r="F644" s="176" t="s">
        <v>1271</v>
      </c>
      <c r="G644" s="177" t="s">
        <v>171</v>
      </c>
      <c r="H644" s="178">
        <v>2</v>
      </c>
      <c r="I644" s="179"/>
      <c r="J644" s="180">
        <f>ROUND(I644*H644,2)</f>
        <v>0</v>
      </c>
      <c r="K644" s="176" t="s">
        <v>160</v>
      </c>
      <c r="L644" s="39"/>
      <c r="M644" s="181" t="s">
        <v>19</v>
      </c>
      <c r="N644" s="182" t="s">
        <v>44</v>
      </c>
      <c r="O644" s="64"/>
      <c r="P644" s="183">
        <f>O644*H644</f>
        <v>0</v>
      </c>
      <c r="Q644" s="183">
        <v>9.2000000000000003E-4</v>
      </c>
      <c r="R644" s="183">
        <f>Q644*H644</f>
        <v>1.8400000000000001E-3</v>
      </c>
      <c r="S644" s="183">
        <v>0</v>
      </c>
      <c r="T644" s="184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85" t="s">
        <v>251</v>
      </c>
      <c r="AT644" s="185" t="s">
        <v>157</v>
      </c>
      <c r="AU644" s="185" t="s">
        <v>83</v>
      </c>
      <c r="AY644" s="17" t="s">
        <v>155</v>
      </c>
      <c r="BE644" s="186">
        <f>IF(N644="základní",J644,0)</f>
        <v>0</v>
      </c>
      <c r="BF644" s="186">
        <f>IF(N644="snížená",J644,0)</f>
        <v>0</v>
      </c>
      <c r="BG644" s="186">
        <f>IF(N644="zákl. přenesená",J644,0)</f>
        <v>0</v>
      </c>
      <c r="BH644" s="186">
        <f>IF(N644="sníž. přenesená",J644,0)</f>
        <v>0</v>
      </c>
      <c r="BI644" s="186">
        <f>IF(N644="nulová",J644,0)</f>
        <v>0</v>
      </c>
      <c r="BJ644" s="17" t="s">
        <v>81</v>
      </c>
      <c r="BK644" s="186">
        <f>ROUND(I644*H644,2)</f>
        <v>0</v>
      </c>
      <c r="BL644" s="17" t="s">
        <v>251</v>
      </c>
      <c r="BM644" s="185" t="s">
        <v>1272</v>
      </c>
    </row>
    <row r="645" spans="1:65" s="2" customFormat="1" ht="10.199999999999999" x14ac:dyDescent="0.2">
      <c r="A645" s="34"/>
      <c r="B645" s="35"/>
      <c r="C645" s="36"/>
      <c r="D645" s="187" t="s">
        <v>163</v>
      </c>
      <c r="E645" s="36"/>
      <c r="F645" s="188" t="s">
        <v>1273</v>
      </c>
      <c r="G645" s="36"/>
      <c r="H645" s="36"/>
      <c r="I645" s="189"/>
      <c r="J645" s="36"/>
      <c r="K645" s="36"/>
      <c r="L645" s="39"/>
      <c r="M645" s="190"/>
      <c r="N645" s="191"/>
      <c r="O645" s="64"/>
      <c r="P645" s="64"/>
      <c r="Q645" s="64"/>
      <c r="R645" s="64"/>
      <c r="S645" s="64"/>
      <c r="T645" s="65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163</v>
      </c>
      <c r="AU645" s="17" t="s">
        <v>83</v>
      </c>
    </row>
    <row r="646" spans="1:65" s="2" customFormat="1" ht="21.75" customHeight="1" x14ac:dyDescent="0.2">
      <c r="A646" s="34"/>
      <c r="B646" s="35"/>
      <c r="C646" s="215" t="s">
        <v>1274</v>
      </c>
      <c r="D646" s="215" t="s">
        <v>336</v>
      </c>
      <c r="E646" s="216" t="s">
        <v>1275</v>
      </c>
      <c r="F646" s="217" t="s">
        <v>1276</v>
      </c>
      <c r="G646" s="218" t="s">
        <v>103</v>
      </c>
      <c r="H646" s="219">
        <v>1</v>
      </c>
      <c r="I646" s="220"/>
      <c r="J646" s="221">
        <f>ROUND(I646*H646,2)</f>
        <v>0</v>
      </c>
      <c r="K646" s="217" t="s">
        <v>19</v>
      </c>
      <c r="L646" s="222"/>
      <c r="M646" s="223" t="s">
        <v>19</v>
      </c>
      <c r="N646" s="224" t="s">
        <v>44</v>
      </c>
      <c r="O646" s="64"/>
      <c r="P646" s="183">
        <f>O646*H646</f>
        <v>0</v>
      </c>
      <c r="Q646" s="183">
        <v>4.0210000000000003E-2</v>
      </c>
      <c r="R646" s="183">
        <f>Q646*H646</f>
        <v>4.0210000000000003E-2</v>
      </c>
      <c r="S646" s="183">
        <v>0</v>
      </c>
      <c r="T646" s="184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85" t="s">
        <v>349</v>
      </c>
      <c r="AT646" s="185" t="s">
        <v>336</v>
      </c>
      <c r="AU646" s="185" t="s">
        <v>83</v>
      </c>
      <c r="AY646" s="17" t="s">
        <v>155</v>
      </c>
      <c r="BE646" s="186">
        <f>IF(N646="základní",J646,0)</f>
        <v>0</v>
      </c>
      <c r="BF646" s="186">
        <f>IF(N646="snížená",J646,0)</f>
        <v>0</v>
      </c>
      <c r="BG646" s="186">
        <f>IF(N646="zákl. přenesená",J646,0)</f>
        <v>0</v>
      </c>
      <c r="BH646" s="186">
        <f>IF(N646="sníž. přenesená",J646,0)</f>
        <v>0</v>
      </c>
      <c r="BI646" s="186">
        <f>IF(N646="nulová",J646,0)</f>
        <v>0</v>
      </c>
      <c r="BJ646" s="17" t="s">
        <v>81</v>
      </c>
      <c r="BK646" s="186">
        <f>ROUND(I646*H646,2)</f>
        <v>0</v>
      </c>
      <c r="BL646" s="17" t="s">
        <v>251</v>
      </c>
      <c r="BM646" s="185" t="s">
        <v>1277</v>
      </c>
    </row>
    <row r="647" spans="1:65" s="13" customFormat="1" ht="10.199999999999999" x14ac:dyDescent="0.2">
      <c r="B647" s="192"/>
      <c r="C647" s="193"/>
      <c r="D647" s="194" t="s">
        <v>165</v>
      </c>
      <c r="E647" s="195" t="s">
        <v>19</v>
      </c>
      <c r="F647" s="196" t="s">
        <v>1278</v>
      </c>
      <c r="G647" s="193"/>
      <c r="H647" s="197">
        <v>1</v>
      </c>
      <c r="I647" s="198"/>
      <c r="J647" s="193"/>
      <c r="K647" s="193"/>
      <c r="L647" s="199"/>
      <c r="M647" s="200"/>
      <c r="N647" s="201"/>
      <c r="O647" s="201"/>
      <c r="P647" s="201"/>
      <c r="Q647" s="201"/>
      <c r="R647" s="201"/>
      <c r="S647" s="201"/>
      <c r="T647" s="202"/>
      <c r="AT647" s="203" t="s">
        <v>165</v>
      </c>
      <c r="AU647" s="203" t="s">
        <v>83</v>
      </c>
      <c r="AV647" s="13" t="s">
        <v>83</v>
      </c>
      <c r="AW647" s="13" t="s">
        <v>35</v>
      </c>
      <c r="AX647" s="13" t="s">
        <v>81</v>
      </c>
      <c r="AY647" s="203" t="s">
        <v>155</v>
      </c>
    </row>
    <row r="648" spans="1:65" s="2" customFormat="1" ht="24.15" customHeight="1" x14ac:dyDescent="0.2">
      <c r="A648" s="34"/>
      <c r="B648" s="35"/>
      <c r="C648" s="215" t="s">
        <v>1279</v>
      </c>
      <c r="D648" s="215" t="s">
        <v>336</v>
      </c>
      <c r="E648" s="216" t="s">
        <v>1280</v>
      </c>
      <c r="F648" s="217" t="s">
        <v>1281</v>
      </c>
      <c r="G648" s="218" t="s">
        <v>103</v>
      </c>
      <c r="H648" s="219">
        <v>1</v>
      </c>
      <c r="I648" s="220"/>
      <c r="J648" s="221">
        <f>ROUND(I648*H648,2)</f>
        <v>0</v>
      </c>
      <c r="K648" s="217" t="s">
        <v>19</v>
      </c>
      <c r="L648" s="222"/>
      <c r="M648" s="223" t="s">
        <v>19</v>
      </c>
      <c r="N648" s="224" t="s">
        <v>44</v>
      </c>
      <c r="O648" s="64"/>
      <c r="P648" s="183">
        <f>O648*H648</f>
        <v>0</v>
      </c>
      <c r="Q648" s="183">
        <v>4.0210000000000003E-2</v>
      </c>
      <c r="R648" s="183">
        <f>Q648*H648</f>
        <v>4.0210000000000003E-2</v>
      </c>
      <c r="S648" s="183">
        <v>0</v>
      </c>
      <c r="T648" s="184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85" t="s">
        <v>349</v>
      </c>
      <c r="AT648" s="185" t="s">
        <v>336</v>
      </c>
      <c r="AU648" s="185" t="s">
        <v>83</v>
      </c>
      <c r="AY648" s="17" t="s">
        <v>155</v>
      </c>
      <c r="BE648" s="186">
        <f>IF(N648="základní",J648,0)</f>
        <v>0</v>
      </c>
      <c r="BF648" s="186">
        <f>IF(N648="snížená",J648,0)</f>
        <v>0</v>
      </c>
      <c r="BG648" s="186">
        <f>IF(N648="zákl. přenesená",J648,0)</f>
        <v>0</v>
      </c>
      <c r="BH648" s="186">
        <f>IF(N648="sníž. přenesená",J648,0)</f>
        <v>0</v>
      </c>
      <c r="BI648" s="186">
        <f>IF(N648="nulová",J648,0)</f>
        <v>0</v>
      </c>
      <c r="BJ648" s="17" t="s">
        <v>81</v>
      </c>
      <c r="BK648" s="186">
        <f>ROUND(I648*H648,2)</f>
        <v>0</v>
      </c>
      <c r="BL648" s="17" t="s">
        <v>251</v>
      </c>
      <c r="BM648" s="185" t="s">
        <v>1282</v>
      </c>
    </row>
    <row r="649" spans="1:65" s="13" customFormat="1" ht="10.199999999999999" x14ac:dyDescent="0.2">
      <c r="B649" s="192"/>
      <c r="C649" s="193"/>
      <c r="D649" s="194" t="s">
        <v>165</v>
      </c>
      <c r="E649" s="195" t="s">
        <v>19</v>
      </c>
      <c r="F649" s="196" t="s">
        <v>1283</v>
      </c>
      <c r="G649" s="193"/>
      <c r="H649" s="197">
        <v>1</v>
      </c>
      <c r="I649" s="198"/>
      <c r="J649" s="193"/>
      <c r="K649" s="193"/>
      <c r="L649" s="199"/>
      <c r="M649" s="200"/>
      <c r="N649" s="201"/>
      <c r="O649" s="201"/>
      <c r="P649" s="201"/>
      <c r="Q649" s="201"/>
      <c r="R649" s="201"/>
      <c r="S649" s="201"/>
      <c r="T649" s="202"/>
      <c r="AT649" s="203" t="s">
        <v>165</v>
      </c>
      <c r="AU649" s="203" t="s">
        <v>83</v>
      </c>
      <c r="AV649" s="13" t="s">
        <v>83</v>
      </c>
      <c r="AW649" s="13" t="s">
        <v>35</v>
      </c>
      <c r="AX649" s="13" t="s">
        <v>81</v>
      </c>
      <c r="AY649" s="203" t="s">
        <v>155</v>
      </c>
    </row>
    <row r="650" spans="1:65" s="2" customFormat="1" ht="16.5" customHeight="1" x14ac:dyDescent="0.2">
      <c r="A650" s="34"/>
      <c r="B650" s="35"/>
      <c r="C650" s="174" t="s">
        <v>1284</v>
      </c>
      <c r="D650" s="174" t="s">
        <v>157</v>
      </c>
      <c r="E650" s="175" t="s">
        <v>1285</v>
      </c>
      <c r="F650" s="176" t="s">
        <v>1286</v>
      </c>
      <c r="G650" s="177" t="s">
        <v>171</v>
      </c>
      <c r="H650" s="178">
        <v>27</v>
      </c>
      <c r="I650" s="179"/>
      <c r="J650" s="180">
        <f>ROUND(I650*H650,2)</f>
        <v>0</v>
      </c>
      <c r="K650" s="176" t="s">
        <v>160</v>
      </c>
      <c r="L650" s="39"/>
      <c r="M650" s="181" t="s">
        <v>19</v>
      </c>
      <c r="N650" s="182" t="s">
        <v>44</v>
      </c>
      <c r="O650" s="64"/>
      <c r="P650" s="183">
        <f>O650*H650</f>
        <v>0</v>
      </c>
      <c r="Q650" s="183">
        <v>0</v>
      </c>
      <c r="R650" s="183">
        <f>Q650*H650</f>
        <v>0</v>
      </c>
      <c r="S650" s="183">
        <v>0</v>
      </c>
      <c r="T650" s="184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85" t="s">
        <v>251</v>
      </c>
      <c r="AT650" s="185" t="s">
        <v>157</v>
      </c>
      <c r="AU650" s="185" t="s">
        <v>83</v>
      </c>
      <c r="AY650" s="17" t="s">
        <v>155</v>
      </c>
      <c r="BE650" s="186">
        <f>IF(N650="základní",J650,0)</f>
        <v>0</v>
      </c>
      <c r="BF650" s="186">
        <f>IF(N650="snížená",J650,0)</f>
        <v>0</v>
      </c>
      <c r="BG650" s="186">
        <f>IF(N650="zákl. přenesená",J650,0)</f>
        <v>0</v>
      </c>
      <c r="BH650" s="186">
        <f>IF(N650="sníž. přenesená",J650,0)</f>
        <v>0</v>
      </c>
      <c r="BI650" s="186">
        <f>IF(N650="nulová",J650,0)</f>
        <v>0</v>
      </c>
      <c r="BJ650" s="17" t="s">
        <v>81</v>
      </c>
      <c r="BK650" s="186">
        <f>ROUND(I650*H650,2)</f>
        <v>0</v>
      </c>
      <c r="BL650" s="17" t="s">
        <v>251</v>
      </c>
      <c r="BM650" s="185" t="s">
        <v>1287</v>
      </c>
    </row>
    <row r="651" spans="1:65" s="2" customFormat="1" ht="10.199999999999999" x14ac:dyDescent="0.2">
      <c r="A651" s="34"/>
      <c r="B651" s="35"/>
      <c r="C651" s="36"/>
      <c r="D651" s="187" t="s">
        <v>163</v>
      </c>
      <c r="E651" s="36"/>
      <c r="F651" s="188" t="s">
        <v>1288</v>
      </c>
      <c r="G651" s="36"/>
      <c r="H651" s="36"/>
      <c r="I651" s="189"/>
      <c r="J651" s="36"/>
      <c r="K651" s="36"/>
      <c r="L651" s="39"/>
      <c r="M651" s="190"/>
      <c r="N651" s="191"/>
      <c r="O651" s="64"/>
      <c r="P651" s="64"/>
      <c r="Q651" s="64"/>
      <c r="R651" s="64"/>
      <c r="S651" s="64"/>
      <c r="T651" s="65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163</v>
      </c>
      <c r="AU651" s="17" t="s">
        <v>83</v>
      </c>
    </row>
    <row r="652" spans="1:65" s="13" customFormat="1" ht="10.199999999999999" x14ac:dyDescent="0.2">
      <c r="B652" s="192"/>
      <c r="C652" s="193"/>
      <c r="D652" s="194" t="s">
        <v>165</v>
      </c>
      <c r="E652" s="195" t="s">
        <v>19</v>
      </c>
      <c r="F652" s="196" t="s">
        <v>1289</v>
      </c>
      <c r="G652" s="193"/>
      <c r="H652" s="197">
        <v>27</v>
      </c>
      <c r="I652" s="198"/>
      <c r="J652" s="193"/>
      <c r="K652" s="193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165</v>
      </c>
      <c r="AU652" s="203" t="s">
        <v>83</v>
      </c>
      <c r="AV652" s="13" t="s">
        <v>83</v>
      </c>
      <c r="AW652" s="13" t="s">
        <v>35</v>
      </c>
      <c r="AX652" s="13" t="s">
        <v>81</v>
      </c>
      <c r="AY652" s="203" t="s">
        <v>155</v>
      </c>
    </row>
    <row r="653" spans="1:65" s="2" customFormat="1" ht="16.5" customHeight="1" x14ac:dyDescent="0.2">
      <c r="A653" s="34"/>
      <c r="B653" s="35"/>
      <c r="C653" s="215" t="s">
        <v>1290</v>
      </c>
      <c r="D653" s="215" t="s">
        <v>336</v>
      </c>
      <c r="E653" s="216" t="s">
        <v>1291</v>
      </c>
      <c r="F653" s="217" t="s">
        <v>1292</v>
      </c>
      <c r="G653" s="218" t="s">
        <v>171</v>
      </c>
      <c r="H653" s="219">
        <v>27</v>
      </c>
      <c r="I653" s="220"/>
      <c r="J653" s="221">
        <f>ROUND(I653*H653,2)</f>
        <v>0</v>
      </c>
      <c r="K653" s="217" t="s">
        <v>160</v>
      </c>
      <c r="L653" s="222"/>
      <c r="M653" s="223" t="s">
        <v>19</v>
      </c>
      <c r="N653" s="224" t="s">
        <v>44</v>
      </c>
      <c r="O653" s="64"/>
      <c r="P653" s="183">
        <f>O653*H653</f>
        <v>0</v>
      </c>
      <c r="Q653" s="183">
        <v>3.8E-3</v>
      </c>
      <c r="R653" s="183">
        <f>Q653*H653</f>
        <v>0.1026</v>
      </c>
      <c r="S653" s="183">
        <v>0</v>
      </c>
      <c r="T653" s="184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85" t="s">
        <v>349</v>
      </c>
      <c r="AT653" s="185" t="s">
        <v>336</v>
      </c>
      <c r="AU653" s="185" t="s">
        <v>83</v>
      </c>
      <c r="AY653" s="17" t="s">
        <v>155</v>
      </c>
      <c r="BE653" s="186">
        <f>IF(N653="základní",J653,0)</f>
        <v>0</v>
      </c>
      <c r="BF653" s="186">
        <f>IF(N653="snížená",J653,0)</f>
        <v>0</v>
      </c>
      <c r="BG653" s="186">
        <f>IF(N653="zákl. přenesená",J653,0)</f>
        <v>0</v>
      </c>
      <c r="BH653" s="186">
        <f>IF(N653="sníž. přenesená",J653,0)</f>
        <v>0</v>
      </c>
      <c r="BI653" s="186">
        <f>IF(N653="nulová",J653,0)</f>
        <v>0</v>
      </c>
      <c r="BJ653" s="17" t="s">
        <v>81</v>
      </c>
      <c r="BK653" s="186">
        <f>ROUND(I653*H653,2)</f>
        <v>0</v>
      </c>
      <c r="BL653" s="17" t="s">
        <v>251</v>
      </c>
      <c r="BM653" s="185" t="s">
        <v>1293</v>
      </c>
    </row>
    <row r="654" spans="1:65" s="2" customFormat="1" ht="16.5" customHeight="1" x14ac:dyDescent="0.2">
      <c r="A654" s="34"/>
      <c r="B654" s="35"/>
      <c r="C654" s="174" t="s">
        <v>1294</v>
      </c>
      <c r="D654" s="174" t="s">
        <v>157</v>
      </c>
      <c r="E654" s="175" t="s">
        <v>1295</v>
      </c>
      <c r="F654" s="176" t="s">
        <v>1296</v>
      </c>
      <c r="G654" s="177" t="s">
        <v>171</v>
      </c>
      <c r="H654" s="178">
        <v>1</v>
      </c>
      <c r="I654" s="179"/>
      <c r="J654" s="180">
        <f>ROUND(I654*H654,2)</f>
        <v>0</v>
      </c>
      <c r="K654" s="176" t="s">
        <v>160</v>
      </c>
      <c r="L654" s="39"/>
      <c r="M654" s="181" t="s">
        <v>19</v>
      </c>
      <c r="N654" s="182" t="s">
        <v>44</v>
      </c>
      <c r="O654" s="64"/>
      <c r="P654" s="183">
        <f>O654*H654</f>
        <v>0</v>
      </c>
      <c r="Q654" s="183">
        <v>0</v>
      </c>
      <c r="R654" s="183">
        <f>Q654*H654</f>
        <v>0</v>
      </c>
      <c r="S654" s="183">
        <v>0</v>
      </c>
      <c r="T654" s="184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85" t="s">
        <v>251</v>
      </c>
      <c r="AT654" s="185" t="s">
        <v>157</v>
      </c>
      <c r="AU654" s="185" t="s">
        <v>83</v>
      </c>
      <c r="AY654" s="17" t="s">
        <v>155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7" t="s">
        <v>81</v>
      </c>
      <c r="BK654" s="186">
        <f>ROUND(I654*H654,2)</f>
        <v>0</v>
      </c>
      <c r="BL654" s="17" t="s">
        <v>251</v>
      </c>
      <c r="BM654" s="185" t="s">
        <v>1297</v>
      </c>
    </row>
    <row r="655" spans="1:65" s="2" customFormat="1" ht="10.199999999999999" x14ac:dyDescent="0.2">
      <c r="A655" s="34"/>
      <c r="B655" s="35"/>
      <c r="C655" s="36"/>
      <c r="D655" s="187" t="s">
        <v>163</v>
      </c>
      <c r="E655" s="36"/>
      <c r="F655" s="188" t="s">
        <v>1298</v>
      </c>
      <c r="G655" s="36"/>
      <c r="H655" s="36"/>
      <c r="I655" s="189"/>
      <c r="J655" s="36"/>
      <c r="K655" s="36"/>
      <c r="L655" s="39"/>
      <c r="M655" s="190"/>
      <c r="N655" s="191"/>
      <c r="O655" s="64"/>
      <c r="P655" s="64"/>
      <c r="Q655" s="64"/>
      <c r="R655" s="64"/>
      <c r="S655" s="64"/>
      <c r="T655" s="65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163</v>
      </c>
      <c r="AU655" s="17" t="s">
        <v>83</v>
      </c>
    </row>
    <row r="656" spans="1:65" s="2" customFormat="1" ht="16.5" customHeight="1" x14ac:dyDescent="0.2">
      <c r="A656" s="34"/>
      <c r="B656" s="35"/>
      <c r="C656" s="215" t="s">
        <v>1299</v>
      </c>
      <c r="D656" s="215" t="s">
        <v>336</v>
      </c>
      <c r="E656" s="216" t="s">
        <v>1300</v>
      </c>
      <c r="F656" s="217" t="s">
        <v>1301</v>
      </c>
      <c r="G656" s="218" t="s">
        <v>171</v>
      </c>
      <c r="H656" s="219">
        <v>2</v>
      </c>
      <c r="I656" s="220"/>
      <c r="J656" s="221">
        <f>ROUND(I656*H656,2)</f>
        <v>0</v>
      </c>
      <c r="K656" s="217" t="s">
        <v>160</v>
      </c>
      <c r="L656" s="222"/>
      <c r="M656" s="223" t="s">
        <v>19</v>
      </c>
      <c r="N656" s="224" t="s">
        <v>44</v>
      </c>
      <c r="O656" s="64"/>
      <c r="P656" s="183">
        <f>O656*H656</f>
        <v>0</v>
      </c>
      <c r="Q656" s="183">
        <v>4.6000000000000001E-4</v>
      </c>
      <c r="R656" s="183">
        <f>Q656*H656</f>
        <v>9.2000000000000003E-4</v>
      </c>
      <c r="S656" s="183">
        <v>0</v>
      </c>
      <c r="T656" s="184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85" t="s">
        <v>349</v>
      </c>
      <c r="AT656" s="185" t="s">
        <v>336</v>
      </c>
      <c r="AU656" s="185" t="s">
        <v>83</v>
      </c>
      <c r="AY656" s="17" t="s">
        <v>155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7" t="s">
        <v>81</v>
      </c>
      <c r="BK656" s="186">
        <f>ROUND(I656*H656,2)</f>
        <v>0</v>
      </c>
      <c r="BL656" s="17" t="s">
        <v>251</v>
      </c>
      <c r="BM656" s="185" t="s">
        <v>1302</v>
      </c>
    </row>
    <row r="657" spans="1:65" s="2" customFormat="1" ht="16.5" customHeight="1" x14ac:dyDescent="0.2">
      <c r="A657" s="34"/>
      <c r="B657" s="35"/>
      <c r="C657" s="174" t="s">
        <v>1303</v>
      </c>
      <c r="D657" s="174" t="s">
        <v>157</v>
      </c>
      <c r="E657" s="175" t="s">
        <v>1304</v>
      </c>
      <c r="F657" s="176" t="s">
        <v>1305</v>
      </c>
      <c r="G657" s="177" t="s">
        <v>171</v>
      </c>
      <c r="H657" s="178">
        <v>52</v>
      </c>
      <c r="I657" s="179"/>
      <c r="J657" s="180">
        <f>ROUND(I657*H657,2)</f>
        <v>0</v>
      </c>
      <c r="K657" s="176" t="s">
        <v>160</v>
      </c>
      <c r="L657" s="39"/>
      <c r="M657" s="181" t="s">
        <v>19</v>
      </c>
      <c r="N657" s="182" t="s">
        <v>44</v>
      </c>
      <c r="O657" s="64"/>
      <c r="P657" s="183">
        <f>O657*H657</f>
        <v>0</v>
      </c>
      <c r="Q657" s="183">
        <v>0</v>
      </c>
      <c r="R657" s="183">
        <f>Q657*H657</f>
        <v>0</v>
      </c>
      <c r="S657" s="183">
        <v>0</v>
      </c>
      <c r="T657" s="184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85" t="s">
        <v>251</v>
      </c>
      <c r="AT657" s="185" t="s">
        <v>157</v>
      </c>
      <c r="AU657" s="185" t="s">
        <v>83</v>
      </c>
      <c r="AY657" s="17" t="s">
        <v>155</v>
      </c>
      <c r="BE657" s="186">
        <f>IF(N657="základní",J657,0)</f>
        <v>0</v>
      </c>
      <c r="BF657" s="186">
        <f>IF(N657="snížená",J657,0)</f>
        <v>0</v>
      </c>
      <c r="BG657" s="186">
        <f>IF(N657="zákl. přenesená",J657,0)</f>
        <v>0</v>
      </c>
      <c r="BH657" s="186">
        <f>IF(N657="sníž. přenesená",J657,0)</f>
        <v>0</v>
      </c>
      <c r="BI657" s="186">
        <f>IF(N657="nulová",J657,0)</f>
        <v>0</v>
      </c>
      <c r="BJ657" s="17" t="s">
        <v>81</v>
      </c>
      <c r="BK657" s="186">
        <f>ROUND(I657*H657,2)</f>
        <v>0</v>
      </c>
      <c r="BL657" s="17" t="s">
        <v>251</v>
      </c>
      <c r="BM657" s="185" t="s">
        <v>1306</v>
      </c>
    </row>
    <row r="658" spans="1:65" s="2" customFormat="1" ht="10.199999999999999" x14ac:dyDescent="0.2">
      <c r="A658" s="34"/>
      <c r="B658" s="35"/>
      <c r="C658" s="36"/>
      <c r="D658" s="187" t="s">
        <v>163</v>
      </c>
      <c r="E658" s="36"/>
      <c r="F658" s="188" t="s">
        <v>1307</v>
      </c>
      <c r="G658" s="36"/>
      <c r="H658" s="36"/>
      <c r="I658" s="189"/>
      <c r="J658" s="36"/>
      <c r="K658" s="36"/>
      <c r="L658" s="39"/>
      <c r="M658" s="190"/>
      <c r="N658" s="191"/>
      <c r="O658" s="64"/>
      <c r="P658" s="64"/>
      <c r="Q658" s="64"/>
      <c r="R658" s="64"/>
      <c r="S658" s="64"/>
      <c r="T658" s="65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7" t="s">
        <v>163</v>
      </c>
      <c r="AU658" s="17" t="s">
        <v>83</v>
      </c>
    </row>
    <row r="659" spans="1:65" s="13" customFormat="1" ht="10.199999999999999" x14ac:dyDescent="0.2">
      <c r="B659" s="192"/>
      <c r="C659" s="193"/>
      <c r="D659" s="194" t="s">
        <v>165</v>
      </c>
      <c r="E659" s="195" t="s">
        <v>19</v>
      </c>
      <c r="F659" s="196" t="s">
        <v>1308</v>
      </c>
      <c r="G659" s="193"/>
      <c r="H659" s="197">
        <v>52</v>
      </c>
      <c r="I659" s="198"/>
      <c r="J659" s="193"/>
      <c r="K659" s="193"/>
      <c r="L659" s="199"/>
      <c r="M659" s="200"/>
      <c r="N659" s="201"/>
      <c r="O659" s="201"/>
      <c r="P659" s="201"/>
      <c r="Q659" s="201"/>
      <c r="R659" s="201"/>
      <c r="S659" s="201"/>
      <c r="T659" s="202"/>
      <c r="AT659" s="203" t="s">
        <v>165</v>
      </c>
      <c r="AU659" s="203" t="s">
        <v>83</v>
      </c>
      <c r="AV659" s="13" t="s">
        <v>83</v>
      </c>
      <c r="AW659" s="13" t="s">
        <v>35</v>
      </c>
      <c r="AX659" s="13" t="s">
        <v>81</v>
      </c>
      <c r="AY659" s="203" t="s">
        <v>155</v>
      </c>
    </row>
    <row r="660" spans="1:65" s="2" customFormat="1" ht="16.5" customHeight="1" x14ac:dyDescent="0.2">
      <c r="A660" s="34"/>
      <c r="B660" s="35"/>
      <c r="C660" s="215" t="s">
        <v>1309</v>
      </c>
      <c r="D660" s="215" t="s">
        <v>336</v>
      </c>
      <c r="E660" s="216" t="s">
        <v>1310</v>
      </c>
      <c r="F660" s="217" t="s">
        <v>1311</v>
      </c>
      <c r="G660" s="218" t="s">
        <v>171</v>
      </c>
      <c r="H660" s="219">
        <v>41</v>
      </c>
      <c r="I660" s="220"/>
      <c r="J660" s="221">
        <f>ROUND(I660*H660,2)</f>
        <v>0</v>
      </c>
      <c r="K660" s="217" t="s">
        <v>160</v>
      </c>
      <c r="L660" s="222"/>
      <c r="M660" s="223" t="s">
        <v>19</v>
      </c>
      <c r="N660" s="224" t="s">
        <v>44</v>
      </c>
      <c r="O660" s="64"/>
      <c r="P660" s="183">
        <f>O660*H660</f>
        <v>0</v>
      </c>
      <c r="Q660" s="183">
        <v>1.1999999999999999E-3</v>
      </c>
      <c r="R660" s="183">
        <f>Q660*H660</f>
        <v>4.9199999999999994E-2</v>
      </c>
      <c r="S660" s="183">
        <v>0</v>
      </c>
      <c r="T660" s="184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5" t="s">
        <v>349</v>
      </c>
      <c r="AT660" s="185" t="s">
        <v>336</v>
      </c>
      <c r="AU660" s="185" t="s">
        <v>83</v>
      </c>
      <c r="AY660" s="17" t="s">
        <v>155</v>
      </c>
      <c r="BE660" s="186">
        <f>IF(N660="základní",J660,0)</f>
        <v>0</v>
      </c>
      <c r="BF660" s="186">
        <f>IF(N660="snížená",J660,0)</f>
        <v>0</v>
      </c>
      <c r="BG660" s="186">
        <f>IF(N660="zákl. přenesená",J660,0)</f>
        <v>0</v>
      </c>
      <c r="BH660" s="186">
        <f>IF(N660="sníž. přenesená",J660,0)</f>
        <v>0</v>
      </c>
      <c r="BI660" s="186">
        <f>IF(N660="nulová",J660,0)</f>
        <v>0</v>
      </c>
      <c r="BJ660" s="17" t="s">
        <v>81</v>
      </c>
      <c r="BK660" s="186">
        <f>ROUND(I660*H660,2)</f>
        <v>0</v>
      </c>
      <c r="BL660" s="17" t="s">
        <v>251</v>
      </c>
      <c r="BM660" s="185" t="s">
        <v>1312</v>
      </c>
    </row>
    <row r="661" spans="1:65" s="2" customFormat="1" ht="16.5" customHeight="1" x14ac:dyDescent="0.2">
      <c r="A661" s="34"/>
      <c r="B661" s="35"/>
      <c r="C661" s="215" t="s">
        <v>1313</v>
      </c>
      <c r="D661" s="215" t="s">
        <v>336</v>
      </c>
      <c r="E661" s="216" t="s">
        <v>1314</v>
      </c>
      <c r="F661" s="217" t="s">
        <v>1315</v>
      </c>
      <c r="G661" s="218" t="s">
        <v>171</v>
      </c>
      <c r="H661" s="219">
        <v>11</v>
      </c>
      <c r="I661" s="220"/>
      <c r="J661" s="221">
        <f>ROUND(I661*H661,2)</f>
        <v>0</v>
      </c>
      <c r="K661" s="217" t="s">
        <v>19</v>
      </c>
      <c r="L661" s="222"/>
      <c r="M661" s="223" t="s">
        <v>19</v>
      </c>
      <c r="N661" s="224" t="s">
        <v>44</v>
      </c>
      <c r="O661" s="64"/>
      <c r="P661" s="183">
        <f>O661*H661</f>
        <v>0</v>
      </c>
      <c r="Q661" s="183">
        <v>1.1999999999999999E-3</v>
      </c>
      <c r="R661" s="183">
        <f>Q661*H661</f>
        <v>1.3199999999999998E-2</v>
      </c>
      <c r="S661" s="183">
        <v>0</v>
      </c>
      <c r="T661" s="184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85" t="s">
        <v>349</v>
      </c>
      <c r="AT661" s="185" t="s">
        <v>336</v>
      </c>
      <c r="AU661" s="185" t="s">
        <v>83</v>
      </c>
      <c r="AY661" s="17" t="s">
        <v>155</v>
      </c>
      <c r="BE661" s="186">
        <f>IF(N661="základní",J661,0)</f>
        <v>0</v>
      </c>
      <c r="BF661" s="186">
        <f>IF(N661="snížená",J661,0)</f>
        <v>0</v>
      </c>
      <c r="BG661" s="186">
        <f>IF(N661="zákl. přenesená",J661,0)</f>
        <v>0</v>
      </c>
      <c r="BH661" s="186">
        <f>IF(N661="sníž. přenesená",J661,0)</f>
        <v>0</v>
      </c>
      <c r="BI661" s="186">
        <f>IF(N661="nulová",J661,0)</f>
        <v>0</v>
      </c>
      <c r="BJ661" s="17" t="s">
        <v>81</v>
      </c>
      <c r="BK661" s="186">
        <f>ROUND(I661*H661,2)</f>
        <v>0</v>
      </c>
      <c r="BL661" s="17" t="s">
        <v>251</v>
      </c>
      <c r="BM661" s="185" t="s">
        <v>1316</v>
      </c>
    </row>
    <row r="662" spans="1:65" s="2" customFormat="1" ht="16.5" customHeight="1" x14ac:dyDescent="0.2">
      <c r="A662" s="34"/>
      <c r="B662" s="35"/>
      <c r="C662" s="174" t="s">
        <v>1317</v>
      </c>
      <c r="D662" s="174" t="s">
        <v>157</v>
      </c>
      <c r="E662" s="175" t="s">
        <v>1318</v>
      </c>
      <c r="F662" s="176" t="s">
        <v>1319</v>
      </c>
      <c r="G662" s="177" t="s">
        <v>171</v>
      </c>
      <c r="H662" s="178">
        <v>2</v>
      </c>
      <c r="I662" s="179"/>
      <c r="J662" s="180">
        <f>ROUND(I662*H662,2)</f>
        <v>0</v>
      </c>
      <c r="K662" s="176" t="s">
        <v>160</v>
      </c>
      <c r="L662" s="39"/>
      <c r="M662" s="181" t="s">
        <v>19</v>
      </c>
      <c r="N662" s="182" t="s">
        <v>44</v>
      </c>
      <c r="O662" s="64"/>
      <c r="P662" s="183">
        <f>O662*H662</f>
        <v>0</v>
      </c>
      <c r="Q662" s="183">
        <v>0</v>
      </c>
      <c r="R662" s="183">
        <f>Q662*H662</f>
        <v>0</v>
      </c>
      <c r="S662" s="183">
        <v>0</v>
      </c>
      <c r="T662" s="184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85" t="s">
        <v>251</v>
      </c>
      <c r="AT662" s="185" t="s">
        <v>157</v>
      </c>
      <c r="AU662" s="185" t="s">
        <v>83</v>
      </c>
      <c r="AY662" s="17" t="s">
        <v>155</v>
      </c>
      <c r="BE662" s="186">
        <f>IF(N662="základní",J662,0)</f>
        <v>0</v>
      </c>
      <c r="BF662" s="186">
        <f>IF(N662="snížená",J662,0)</f>
        <v>0</v>
      </c>
      <c r="BG662" s="186">
        <f>IF(N662="zákl. přenesená",J662,0)</f>
        <v>0</v>
      </c>
      <c r="BH662" s="186">
        <f>IF(N662="sníž. přenesená",J662,0)</f>
        <v>0</v>
      </c>
      <c r="BI662" s="186">
        <f>IF(N662="nulová",J662,0)</f>
        <v>0</v>
      </c>
      <c r="BJ662" s="17" t="s">
        <v>81</v>
      </c>
      <c r="BK662" s="186">
        <f>ROUND(I662*H662,2)</f>
        <v>0</v>
      </c>
      <c r="BL662" s="17" t="s">
        <v>251</v>
      </c>
      <c r="BM662" s="185" t="s">
        <v>1320</v>
      </c>
    </row>
    <row r="663" spans="1:65" s="2" customFormat="1" ht="10.199999999999999" x14ac:dyDescent="0.2">
      <c r="A663" s="34"/>
      <c r="B663" s="35"/>
      <c r="C663" s="36"/>
      <c r="D663" s="187" t="s">
        <v>163</v>
      </c>
      <c r="E663" s="36"/>
      <c r="F663" s="188" t="s">
        <v>1321</v>
      </c>
      <c r="G663" s="36"/>
      <c r="H663" s="36"/>
      <c r="I663" s="189"/>
      <c r="J663" s="36"/>
      <c r="K663" s="36"/>
      <c r="L663" s="39"/>
      <c r="M663" s="190"/>
      <c r="N663" s="191"/>
      <c r="O663" s="64"/>
      <c r="P663" s="64"/>
      <c r="Q663" s="64"/>
      <c r="R663" s="64"/>
      <c r="S663" s="64"/>
      <c r="T663" s="65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163</v>
      </c>
      <c r="AU663" s="17" t="s">
        <v>83</v>
      </c>
    </row>
    <row r="664" spans="1:65" s="13" customFormat="1" ht="10.199999999999999" x14ac:dyDescent="0.2">
      <c r="B664" s="192"/>
      <c r="C664" s="193"/>
      <c r="D664" s="194" t="s">
        <v>165</v>
      </c>
      <c r="E664" s="195" t="s">
        <v>19</v>
      </c>
      <c r="F664" s="196" t="s">
        <v>1322</v>
      </c>
      <c r="G664" s="193"/>
      <c r="H664" s="197">
        <v>2</v>
      </c>
      <c r="I664" s="198"/>
      <c r="J664" s="193"/>
      <c r="K664" s="193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165</v>
      </c>
      <c r="AU664" s="203" t="s">
        <v>83</v>
      </c>
      <c r="AV664" s="13" t="s">
        <v>83</v>
      </c>
      <c r="AW664" s="13" t="s">
        <v>35</v>
      </c>
      <c r="AX664" s="13" t="s">
        <v>81</v>
      </c>
      <c r="AY664" s="203" t="s">
        <v>155</v>
      </c>
    </row>
    <row r="665" spans="1:65" s="2" customFormat="1" ht="16.5" customHeight="1" x14ac:dyDescent="0.2">
      <c r="A665" s="34"/>
      <c r="B665" s="35"/>
      <c r="C665" s="215" t="s">
        <v>1323</v>
      </c>
      <c r="D665" s="215" t="s">
        <v>336</v>
      </c>
      <c r="E665" s="216" t="s">
        <v>1324</v>
      </c>
      <c r="F665" s="217" t="s">
        <v>1325</v>
      </c>
      <c r="G665" s="218" t="s">
        <v>171</v>
      </c>
      <c r="H665" s="219">
        <v>2</v>
      </c>
      <c r="I665" s="220"/>
      <c r="J665" s="221">
        <f>ROUND(I665*H665,2)</f>
        <v>0</v>
      </c>
      <c r="K665" s="217" t="s">
        <v>19</v>
      </c>
      <c r="L665" s="222"/>
      <c r="M665" s="223" t="s">
        <v>19</v>
      </c>
      <c r="N665" s="224" t="s">
        <v>44</v>
      </c>
      <c r="O665" s="64"/>
      <c r="P665" s="183">
        <f>O665*H665</f>
        <v>0</v>
      </c>
      <c r="Q665" s="183">
        <v>2.2000000000000001E-3</v>
      </c>
      <c r="R665" s="183">
        <f>Q665*H665</f>
        <v>4.4000000000000003E-3</v>
      </c>
      <c r="S665" s="183">
        <v>0</v>
      </c>
      <c r="T665" s="184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85" t="s">
        <v>349</v>
      </c>
      <c r="AT665" s="185" t="s">
        <v>336</v>
      </c>
      <c r="AU665" s="185" t="s">
        <v>83</v>
      </c>
      <c r="AY665" s="17" t="s">
        <v>155</v>
      </c>
      <c r="BE665" s="186">
        <f>IF(N665="základní",J665,0)</f>
        <v>0</v>
      </c>
      <c r="BF665" s="186">
        <f>IF(N665="snížená",J665,0)</f>
        <v>0</v>
      </c>
      <c r="BG665" s="186">
        <f>IF(N665="zákl. přenesená",J665,0)</f>
        <v>0</v>
      </c>
      <c r="BH665" s="186">
        <f>IF(N665="sníž. přenesená",J665,0)</f>
        <v>0</v>
      </c>
      <c r="BI665" s="186">
        <f>IF(N665="nulová",J665,0)</f>
        <v>0</v>
      </c>
      <c r="BJ665" s="17" t="s">
        <v>81</v>
      </c>
      <c r="BK665" s="186">
        <f>ROUND(I665*H665,2)</f>
        <v>0</v>
      </c>
      <c r="BL665" s="17" t="s">
        <v>251</v>
      </c>
      <c r="BM665" s="185" t="s">
        <v>1326</v>
      </c>
    </row>
    <row r="666" spans="1:65" s="2" customFormat="1" ht="16.5" customHeight="1" x14ac:dyDescent="0.2">
      <c r="A666" s="34"/>
      <c r="B666" s="35"/>
      <c r="C666" s="174" t="s">
        <v>1327</v>
      </c>
      <c r="D666" s="174" t="s">
        <v>157</v>
      </c>
      <c r="E666" s="175" t="s">
        <v>1328</v>
      </c>
      <c r="F666" s="176" t="s">
        <v>1329</v>
      </c>
      <c r="G666" s="177" t="s">
        <v>171</v>
      </c>
      <c r="H666" s="178">
        <v>6</v>
      </c>
      <c r="I666" s="179"/>
      <c r="J666" s="180">
        <f>ROUND(I666*H666,2)</f>
        <v>0</v>
      </c>
      <c r="K666" s="176" t="s">
        <v>19</v>
      </c>
      <c r="L666" s="39"/>
      <c r="M666" s="181" t="s">
        <v>19</v>
      </c>
      <c r="N666" s="182" t="s">
        <v>44</v>
      </c>
      <c r="O666" s="64"/>
      <c r="P666" s="183">
        <f>O666*H666</f>
        <v>0</v>
      </c>
      <c r="Q666" s="183">
        <v>0</v>
      </c>
      <c r="R666" s="183">
        <f>Q666*H666</f>
        <v>0</v>
      </c>
      <c r="S666" s="183">
        <v>0</v>
      </c>
      <c r="T666" s="184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85" t="s">
        <v>251</v>
      </c>
      <c r="AT666" s="185" t="s">
        <v>157</v>
      </c>
      <c r="AU666" s="185" t="s">
        <v>83</v>
      </c>
      <c r="AY666" s="17" t="s">
        <v>155</v>
      </c>
      <c r="BE666" s="186">
        <f>IF(N666="základní",J666,0)</f>
        <v>0</v>
      </c>
      <c r="BF666" s="186">
        <f>IF(N666="snížená",J666,0)</f>
        <v>0</v>
      </c>
      <c r="BG666" s="186">
        <f>IF(N666="zákl. přenesená",J666,0)</f>
        <v>0</v>
      </c>
      <c r="BH666" s="186">
        <f>IF(N666="sníž. přenesená",J666,0)</f>
        <v>0</v>
      </c>
      <c r="BI666" s="186">
        <f>IF(N666="nulová",J666,0)</f>
        <v>0</v>
      </c>
      <c r="BJ666" s="17" t="s">
        <v>81</v>
      </c>
      <c r="BK666" s="186">
        <f>ROUND(I666*H666,2)</f>
        <v>0</v>
      </c>
      <c r="BL666" s="17" t="s">
        <v>251</v>
      </c>
      <c r="BM666" s="185" t="s">
        <v>1330</v>
      </c>
    </row>
    <row r="667" spans="1:65" s="13" customFormat="1" ht="10.199999999999999" x14ac:dyDescent="0.2">
      <c r="B667" s="192"/>
      <c r="C667" s="193"/>
      <c r="D667" s="194" t="s">
        <v>165</v>
      </c>
      <c r="E667" s="195" t="s">
        <v>19</v>
      </c>
      <c r="F667" s="196" t="s">
        <v>1331</v>
      </c>
      <c r="G667" s="193"/>
      <c r="H667" s="197">
        <v>6</v>
      </c>
      <c r="I667" s="198"/>
      <c r="J667" s="193"/>
      <c r="K667" s="193"/>
      <c r="L667" s="199"/>
      <c r="M667" s="200"/>
      <c r="N667" s="201"/>
      <c r="O667" s="201"/>
      <c r="P667" s="201"/>
      <c r="Q667" s="201"/>
      <c r="R667" s="201"/>
      <c r="S667" s="201"/>
      <c r="T667" s="202"/>
      <c r="AT667" s="203" t="s">
        <v>165</v>
      </c>
      <c r="AU667" s="203" t="s">
        <v>83</v>
      </c>
      <c r="AV667" s="13" t="s">
        <v>83</v>
      </c>
      <c r="AW667" s="13" t="s">
        <v>35</v>
      </c>
      <c r="AX667" s="13" t="s">
        <v>81</v>
      </c>
      <c r="AY667" s="203" t="s">
        <v>155</v>
      </c>
    </row>
    <row r="668" spans="1:65" s="2" customFormat="1" ht="24.15" customHeight="1" x14ac:dyDescent="0.2">
      <c r="A668" s="34"/>
      <c r="B668" s="35"/>
      <c r="C668" s="174" t="s">
        <v>1332</v>
      </c>
      <c r="D668" s="174" t="s">
        <v>157</v>
      </c>
      <c r="E668" s="175" t="s">
        <v>1333</v>
      </c>
      <c r="F668" s="176" t="s">
        <v>1334</v>
      </c>
      <c r="G668" s="177" t="s">
        <v>171</v>
      </c>
      <c r="H668" s="178">
        <v>35</v>
      </c>
      <c r="I668" s="179"/>
      <c r="J668" s="180">
        <f>ROUND(I668*H668,2)</f>
        <v>0</v>
      </c>
      <c r="K668" s="176" t="s">
        <v>160</v>
      </c>
      <c r="L668" s="39"/>
      <c r="M668" s="181" t="s">
        <v>19</v>
      </c>
      <c r="N668" s="182" t="s">
        <v>44</v>
      </c>
      <c r="O668" s="64"/>
      <c r="P668" s="183">
        <f>O668*H668</f>
        <v>0</v>
      </c>
      <c r="Q668" s="183">
        <v>0</v>
      </c>
      <c r="R668" s="183">
        <f>Q668*H668</f>
        <v>0</v>
      </c>
      <c r="S668" s="183">
        <v>2.4E-2</v>
      </c>
      <c r="T668" s="184">
        <f>S668*H668</f>
        <v>0.84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85" t="s">
        <v>251</v>
      </c>
      <c r="AT668" s="185" t="s">
        <v>157</v>
      </c>
      <c r="AU668" s="185" t="s">
        <v>83</v>
      </c>
      <c r="AY668" s="17" t="s">
        <v>155</v>
      </c>
      <c r="BE668" s="186">
        <f>IF(N668="základní",J668,0)</f>
        <v>0</v>
      </c>
      <c r="BF668" s="186">
        <f>IF(N668="snížená",J668,0)</f>
        <v>0</v>
      </c>
      <c r="BG668" s="186">
        <f>IF(N668="zákl. přenesená",J668,0)</f>
        <v>0</v>
      </c>
      <c r="BH668" s="186">
        <f>IF(N668="sníž. přenesená",J668,0)</f>
        <v>0</v>
      </c>
      <c r="BI668" s="186">
        <f>IF(N668="nulová",J668,0)</f>
        <v>0</v>
      </c>
      <c r="BJ668" s="17" t="s">
        <v>81</v>
      </c>
      <c r="BK668" s="186">
        <f>ROUND(I668*H668,2)</f>
        <v>0</v>
      </c>
      <c r="BL668" s="17" t="s">
        <v>251</v>
      </c>
      <c r="BM668" s="185" t="s">
        <v>1335</v>
      </c>
    </row>
    <row r="669" spans="1:65" s="2" customFormat="1" ht="10.199999999999999" x14ac:dyDescent="0.2">
      <c r="A669" s="34"/>
      <c r="B669" s="35"/>
      <c r="C669" s="36"/>
      <c r="D669" s="187" t="s">
        <v>163</v>
      </c>
      <c r="E669" s="36"/>
      <c r="F669" s="188" t="s">
        <v>1336</v>
      </c>
      <c r="G669" s="36"/>
      <c r="H669" s="36"/>
      <c r="I669" s="189"/>
      <c r="J669" s="36"/>
      <c r="K669" s="36"/>
      <c r="L669" s="39"/>
      <c r="M669" s="190"/>
      <c r="N669" s="191"/>
      <c r="O669" s="64"/>
      <c r="P669" s="64"/>
      <c r="Q669" s="64"/>
      <c r="R669" s="64"/>
      <c r="S669" s="64"/>
      <c r="T669" s="65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7" t="s">
        <v>163</v>
      </c>
      <c r="AU669" s="17" t="s">
        <v>83</v>
      </c>
    </row>
    <row r="670" spans="1:65" s="13" customFormat="1" ht="10.199999999999999" x14ac:dyDescent="0.2">
      <c r="B670" s="192"/>
      <c r="C670" s="193"/>
      <c r="D670" s="194" t="s">
        <v>165</v>
      </c>
      <c r="E670" s="195" t="s">
        <v>19</v>
      </c>
      <c r="F670" s="196" t="s">
        <v>1337</v>
      </c>
      <c r="G670" s="193"/>
      <c r="H670" s="197">
        <v>35</v>
      </c>
      <c r="I670" s="198"/>
      <c r="J670" s="193"/>
      <c r="K670" s="193"/>
      <c r="L670" s="199"/>
      <c r="M670" s="200"/>
      <c r="N670" s="201"/>
      <c r="O670" s="201"/>
      <c r="P670" s="201"/>
      <c r="Q670" s="201"/>
      <c r="R670" s="201"/>
      <c r="S670" s="201"/>
      <c r="T670" s="202"/>
      <c r="AT670" s="203" t="s">
        <v>165</v>
      </c>
      <c r="AU670" s="203" t="s">
        <v>83</v>
      </c>
      <c r="AV670" s="13" t="s">
        <v>83</v>
      </c>
      <c r="AW670" s="13" t="s">
        <v>35</v>
      </c>
      <c r="AX670" s="13" t="s">
        <v>81</v>
      </c>
      <c r="AY670" s="203" t="s">
        <v>155</v>
      </c>
    </row>
    <row r="671" spans="1:65" s="2" customFormat="1" ht="24.15" customHeight="1" x14ac:dyDescent="0.2">
      <c r="A671" s="34"/>
      <c r="B671" s="35"/>
      <c r="C671" s="174" t="s">
        <v>1338</v>
      </c>
      <c r="D671" s="174" t="s">
        <v>157</v>
      </c>
      <c r="E671" s="175" t="s">
        <v>1339</v>
      </c>
      <c r="F671" s="176" t="s">
        <v>1340</v>
      </c>
      <c r="G671" s="177" t="s">
        <v>203</v>
      </c>
      <c r="H671" s="178">
        <v>2.94</v>
      </c>
      <c r="I671" s="179"/>
      <c r="J671" s="180">
        <f>ROUND(I671*H671,2)</f>
        <v>0</v>
      </c>
      <c r="K671" s="176" t="s">
        <v>160</v>
      </c>
      <c r="L671" s="39"/>
      <c r="M671" s="181" t="s">
        <v>19</v>
      </c>
      <c r="N671" s="182" t="s">
        <v>44</v>
      </c>
      <c r="O671" s="64"/>
      <c r="P671" s="183">
        <f>O671*H671</f>
        <v>0</v>
      </c>
      <c r="Q671" s="183">
        <v>0</v>
      </c>
      <c r="R671" s="183">
        <f>Q671*H671</f>
        <v>0</v>
      </c>
      <c r="S671" s="183">
        <v>0</v>
      </c>
      <c r="T671" s="184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85" t="s">
        <v>251</v>
      </c>
      <c r="AT671" s="185" t="s">
        <v>157</v>
      </c>
      <c r="AU671" s="185" t="s">
        <v>83</v>
      </c>
      <c r="AY671" s="17" t="s">
        <v>155</v>
      </c>
      <c r="BE671" s="186">
        <f>IF(N671="základní",J671,0)</f>
        <v>0</v>
      </c>
      <c r="BF671" s="186">
        <f>IF(N671="snížená",J671,0)</f>
        <v>0</v>
      </c>
      <c r="BG671" s="186">
        <f>IF(N671="zákl. přenesená",J671,0)</f>
        <v>0</v>
      </c>
      <c r="BH671" s="186">
        <f>IF(N671="sníž. přenesená",J671,0)</f>
        <v>0</v>
      </c>
      <c r="BI671" s="186">
        <f>IF(N671="nulová",J671,0)</f>
        <v>0</v>
      </c>
      <c r="BJ671" s="17" t="s">
        <v>81</v>
      </c>
      <c r="BK671" s="186">
        <f>ROUND(I671*H671,2)</f>
        <v>0</v>
      </c>
      <c r="BL671" s="17" t="s">
        <v>251</v>
      </c>
      <c r="BM671" s="185" t="s">
        <v>1341</v>
      </c>
    </row>
    <row r="672" spans="1:65" s="2" customFormat="1" ht="10.199999999999999" x14ac:dyDescent="0.2">
      <c r="A672" s="34"/>
      <c r="B672" s="35"/>
      <c r="C672" s="36"/>
      <c r="D672" s="187" t="s">
        <v>163</v>
      </c>
      <c r="E672" s="36"/>
      <c r="F672" s="188" t="s">
        <v>1342</v>
      </c>
      <c r="G672" s="36"/>
      <c r="H672" s="36"/>
      <c r="I672" s="189"/>
      <c r="J672" s="36"/>
      <c r="K672" s="36"/>
      <c r="L672" s="39"/>
      <c r="M672" s="190"/>
      <c r="N672" s="191"/>
      <c r="O672" s="64"/>
      <c r="P672" s="64"/>
      <c r="Q672" s="64"/>
      <c r="R672" s="64"/>
      <c r="S672" s="64"/>
      <c r="T672" s="65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7" t="s">
        <v>163</v>
      </c>
      <c r="AU672" s="17" t="s">
        <v>83</v>
      </c>
    </row>
    <row r="673" spans="1:65" s="2" customFormat="1" ht="24.15" customHeight="1" x14ac:dyDescent="0.2">
      <c r="A673" s="34"/>
      <c r="B673" s="35"/>
      <c r="C673" s="174" t="s">
        <v>1343</v>
      </c>
      <c r="D673" s="174" t="s">
        <v>157</v>
      </c>
      <c r="E673" s="175" t="s">
        <v>1344</v>
      </c>
      <c r="F673" s="176" t="s">
        <v>1345</v>
      </c>
      <c r="G673" s="177" t="s">
        <v>203</v>
      </c>
      <c r="H673" s="178">
        <v>2.94</v>
      </c>
      <c r="I673" s="179"/>
      <c r="J673" s="180">
        <f>ROUND(I673*H673,2)</f>
        <v>0</v>
      </c>
      <c r="K673" s="176" t="s">
        <v>160</v>
      </c>
      <c r="L673" s="39"/>
      <c r="M673" s="181" t="s">
        <v>19</v>
      </c>
      <c r="N673" s="182" t="s">
        <v>44</v>
      </c>
      <c r="O673" s="64"/>
      <c r="P673" s="183">
        <f>O673*H673</f>
        <v>0</v>
      </c>
      <c r="Q673" s="183">
        <v>0</v>
      </c>
      <c r="R673" s="183">
        <f>Q673*H673</f>
        <v>0</v>
      </c>
      <c r="S673" s="183">
        <v>0</v>
      </c>
      <c r="T673" s="184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85" t="s">
        <v>251</v>
      </c>
      <c r="AT673" s="185" t="s">
        <v>157</v>
      </c>
      <c r="AU673" s="185" t="s">
        <v>83</v>
      </c>
      <c r="AY673" s="17" t="s">
        <v>155</v>
      </c>
      <c r="BE673" s="186">
        <f>IF(N673="základní",J673,0)</f>
        <v>0</v>
      </c>
      <c r="BF673" s="186">
        <f>IF(N673="snížená",J673,0)</f>
        <v>0</v>
      </c>
      <c r="BG673" s="186">
        <f>IF(N673="zákl. přenesená",J673,0)</f>
        <v>0</v>
      </c>
      <c r="BH673" s="186">
        <f>IF(N673="sníž. přenesená",J673,0)</f>
        <v>0</v>
      </c>
      <c r="BI673" s="186">
        <f>IF(N673="nulová",J673,0)</f>
        <v>0</v>
      </c>
      <c r="BJ673" s="17" t="s">
        <v>81</v>
      </c>
      <c r="BK673" s="186">
        <f>ROUND(I673*H673,2)</f>
        <v>0</v>
      </c>
      <c r="BL673" s="17" t="s">
        <v>251</v>
      </c>
      <c r="BM673" s="185" t="s">
        <v>1346</v>
      </c>
    </row>
    <row r="674" spans="1:65" s="2" customFormat="1" ht="10.199999999999999" x14ac:dyDescent="0.2">
      <c r="A674" s="34"/>
      <c r="B674" s="35"/>
      <c r="C674" s="36"/>
      <c r="D674" s="187" t="s">
        <v>163</v>
      </c>
      <c r="E674" s="36"/>
      <c r="F674" s="188" t="s">
        <v>1347</v>
      </c>
      <c r="G674" s="36"/>
      <c r="H674" s="36"/>
      <c r="I674" s="189"/>
      <c r="J674" s="36"/>
      <c r="K674" s="36"/>
      <c r="L674" s="39"/>
      <c r="M674" s="190"/>
      <c r="N674" s="191"/>
      <c r="O674" s="64"/>
      <c r="P674" s="64"/>
      <c r="Q674" s="64"/>
      <c r="R674" s="64"/>
      <c r="S674" s="64"/>
      <c r="T674" s="65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7" t="s">
        <v>163</v>
      </c>
      <c r="AU674" s="17" t="s">
        <v>83</v>
      </c>
    </row>
    <row r="675" spans="1:65" s="12" customFormat="1" ht="22.8" customHeight="1" x14ac:dyDescent="0.25">
      <c r="B675" s="158"/>
      <c r="C675" s="159"/>
      <c r="D675" s="160" t="s">
        <v>72</v>
      </c>
      <c r="E675" s="172" t="s">
        <v>1348</v>
      </c>
      <c r="F675" s="172" t="s">
        <v>1349</v>
      </c>
      <c r="G675" s="159"/>
      <c r="H675" s="159"/>
      <c r="I675" s="162"/>
      <c r="J675" s="173">
        <f>BK675</f>
        <v>0</v>
      </c>
      <c r="K675" s="159"/>
      <c r="L675" s="164"/>
      <c r="M675" s="165"/>
      <c r="N675" s="166"/>
      <c r="O675" s="166"/>
      <c r="P675" s="167">
        <f>SUM(P676:P712)</f>
        <v>0</v>
      </c>
      <c r="Q675" s="166"/>
      <c r="R675" s="167">
        <f>SUM(R676:R712)</f>
        <v>0.51668849999999988</v>
      </c>
      <c r="S675" s="166"/>
      <c r="T675" s="168">
        <f>SUM(T676:T712)</f>
        <v>0.128</v>
      </c>
      <c r="AR675" s="169" t="s">
        <v>83</v>
      </c>
      <c r="AT675" s="170" t="s">
        <v>72</v>
      </c>
      <c r="AU675" s="170" t="s">
        <v>81</v>
      </c>
      <c r="AY675" s="169" t="s">
        <v>155</v>
      </c>
      <c r="BK675" s="171">
        <f>SUM(BK676:BK712)</f>
        <v>0</v>
      </c>
    </row>
    <row r="676" spans="1:65" s="2" customFormat="1" ht="21.75" customHeight="1" x14ac:dyDescent="0.2">
      <c r="A676" s="34"/>
      <c r="B676" s="35"/>
      <c r="C676" s="174" t="s">
        <v>1350</v>
      </c>
      <c r="D676" s="174" t="s">
        <v>157</v>
      </c>
      <c r="E676" s="175" t="s">
        <v>1351</v>
      </c>
      <c r="F676" s="176" t="s">
        <v>1352</v>
      </c>
      <c r="G676" s="177" t="s">
        <v>307</v>
      </c>
      <c r="H676" s="178">
        <v>4.8</v>
      </c>
      <c r="I676" s="179"/>
      <c r="J676" s="180">
        <f>ROUND(I676*H676,2)</f>
        <v>0</v>
      </c>
      <c r="K676" s="176" t="s">
        <v>160</v>
      </c>
      <c r="L676" s="39"/>
      <c r="M676" s="181" t="s">
        <v>19</v>
      </c>
      <c r="N676" s="182" t="s">
        <v>44</v>
      </c>
      <c r="O676" s="64"/>
      <c r="P676" s="183">
        <f>O676*H676</f>
        <v>0</v>
      </c>
      <c r="Q676" s="183">
        <v>6.0000000000000002E-5</v>
      </c>
      <c r="R676" s="183">
        <f>Q676*H676</f>
        <v>2.8800000000000001E-4</v>
      </c>
      <c r="S676" s="183">
        <v>0</v>
      </c>
      <c r="T676" s="184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85" t="s">
        <v>251</v>
      </c>
      <c r="AT676" s="185" t="s">
        <v>157</v>
      </c>
      <c r="AU676" s="185" t="s">
        <v>83</v>
      </c>
      <c r="AY676" s="17" t="s">
        <v>155</v>
      </c>
      <c r="BE676" s="186">
        <f>IF(N676="základní",J676,0)</f>
        <v>0</v>
      </c>
      <c r="BF676" s="186">
        <f>IF(N676="snížená",J676,0)</f>
        <v>0</v>
      </c>
      <c r="BG676" s="186">
        <f>IF(N676="zákl. přenesená",J676,0)</f>
        <v>0</v>
      </c>
      <c r="BH676" s="186">
        <f>IF(N676="sníž. přenesená",J676,0)</f>
        <v>0</v>
      </c>
      <c r="BI676" s="186">
        <f>IF(N676="nulová",J676,0)</f>
        <v>0</v>
      </c>
      <c r="BJ676" s="17" t="s">
        <v>81</v>
      </c>
      <c r="BK676" s="186">
        <f>ROUND(I676*H676,2)</f>
        <v>0</v>
      </c>
      <c r="BL676" s="17" t="s">
        <v>251</v>
      </c>
      <c r="BM676" s="185" t="s">
        <v>1353</v>
      </c>
    </row>
    <row r="677" spans="1:65" s="2" customFormat="1" ht="10.199999999999999" x14ac:dyDescent="0.2">
      <c r="A677" s="34"/>
      <c r="B677" s="35"/>
      <c r="C677" s="36"/>
      <c r="D677" s="187" t="s">
        <v>163</v>
      </c>
      <c r="E677" s="36"/>
      <c r="F677" s="188" t="s">
        <v>1354</v>
      </c>
      <c r="G677" s="36"/>
      <c r="H677" s="36"/>
      <c r="I677" s="189"/>
      <c r="J677" s="36"/>
      <c r="K677" s="36"/>
      <c r="L677" s="39"/>
      <c r="M677" s="190"/>
      <c r="N677" s="191"/>
      <c r="O677" s="64"/>
      <c r="P677" s="64"/>
      <c r="Q677" s="64"/>
      <c r="R677" s="64"/>
      <c r="S677" s="64"/>
      <c r="T677" s="65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7" t="s">
        <v>163</v>
      </c>
      <c r="AU677" s="17" t="s">
        <v>83</v>
      </c>
    </row>
    <row r="678" spans="1:65" s="2" customFormat="1" ht="16.5" customHeight="1" x14ac:dyDescent="0.2">
      <c r="A678" s="34"/>
      <c r="B678" s="35"/>
      <c r="C678" s="215" t="s">
        <v>1355</v>
      </c>
      <c r="D678" s="215" t="s">
        <v>336</v>
      </c>
      <c r="E678" s="216" t="s">
        <v>1356</v>
      </c>
      <c r="F678" s="217" t="s">
        <v>1357</v>
      </c>
      <c r="G678" s="218" t="s">
        <v>307</v>
      </c>
      <c r="H678" s="219">
        <v>4.8</v>
      </c>
      <c r="I678" s="220"/>
      <c r="J678" s="221">
        <f>ROUND(I678*H678,2)</f>
        <v>0</v>
      </c>
      <c r="K678" s="217" t="s">
        <v>19</v>
      </c>
      <c r="L678" s="222"/>
      <c r="M678" s="223" t="s">
        <v>19</v>
      </c>
      <c r="N678" s="224" t="s">
        <v>44</v>
      </c>
      <c r="O678" s="64"/>
      <c r="P678" s="183">
        <f>O678*H678</f>
        <v>0</v>
      </c>
      <c r="Q678" s="183">
        <v>0</v>
      </c>
      <c r="R678" s="183">
        <f>Q678*H678</f>
        <v>0</v>
      </c>
      <c r="S678" s="183">
        <v>0</v>
      </c>
      <c r="T678" s="184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85" t="s">
        <v>349</v>
      </c>
      <c r="AT678" s="185" t="s">
        <v>336</v>
      </c>
      <c r="AU678" s="185" t="s">
        <v>83</v>
      </c>
      <c r="AY678" s="17" t="s">
        <v>155</v>
      </c>
      <c r="BE678" s="186">
        <f>IF(N678="základní",J678,0)</f>
        <v>0</v>
      </c>
      <c r="BF678" s="186">
        <f>IF(N678="snížená",J678,0)</f>
        <v>0</v>
      </c>
      <c r="BG678" s="186">
        <f>IF(N678="zákl. přenesená",J678,0)</f>
        <v>0</v>
      </c>
      <c r="BH678" s="186">
        <f>IF(N678="sníž. přenesená",J678,0)</f>
        <v>0</v>
      </c>
      <c r="BI678" s="186">
        <f>IF(N678="nulová",J678,0)</f>
        <v>0</v>
      </c>
      <c r="BJ678" s="17" t="s">
        <v>81</v>
      </c>
      <c r="BK678" s="186">
        <f>ROUND(I678*H678,2)</f>
        <v>0</v>
      </c>
      <c r="BL678" s="17" t="s">
        <v>251</v>
      </c>
      <c r="BM678" s="185" t="s">
        <v>1358</v>
      </c>
    </row>
    <row r="679" spans="1:65" s="2" customFormat="1" ht="16.5" customHeight="1" x14ac:dyDescent="0.2">
      <c r="A679" s="34"/>
      <c r="B679" s="35"/>
      <c r="C679" s="174" t="s">
        <v>1359</v>
      </c>
      <c r="D679" s="174" t="s">
        <v>157</v>
      </c>
      <c r="E679" s="175" t="s">
        <v>1360</v>
      </c>
      <c r="F679" s="176" t="s">
        <v>1361</v>
      </c>
      <c r="G679" s="177" t="s">
        <v>307</v>
      </c>
      <c r="H679" s="178">
        <v>8</v>
      </c>
      <c r="I679" s="179"/>
      <c r="J679" s="180">
        <f>ROUND(I679*H679,2)</f>
        <v>0</v>
      </c>
      <c r="K679" s="176" t="s">
        <v>160</v>
      </c>
      <c r="L679" s="39"/>
      <c r="M679" s="181" t="s">
        <v>19</v>
      </c>
      <c r="N679" s="182" t="s">
        <v>44</v>
      </c>
      <c r="O679" s="64"/>
      <c r="P679" s="183">
        <f>O679*H679</f>
        <v>0</v>
      </c>
      <c r="Q679" s="183">
        <v>0</v>
      </c>
      <c r="R679" s="183">
        <f>Q679*H679</f>
        <v>0</v>
      </c>
      <c r="S679" s="183">
        <v>1.6E-2</v>
      </c>
      <c r="T679" s="184">
        <f>S679*H679</f>
        <v>0.128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85" t="s">
        <v>251</v>
      </c>
      <c r="AT679" s="185" t="s">
        <v>157</v>
      </c>
      <c r="AU679" s="185" t="s">
        <v>83</v>
      </c>
      <c r="AY679" s="17" t="s">
        <v>155</v>
      </c>
      <c r="BE679" s="186">
        <f>IF(N679="základní",J679,0)</f>
        <v>0</v>
      </c>
      <c r="BF679" s="186">
        <f>IF(N679="snížená",J679,0)</f>
        <v>0</v>
      </c>
      <c r="BG679" s="186">
        <f>IF(N679="zákl. přenesená",J679,0)</f>
        <v>0</v>
      </c>
      <c r="BH679" s="186">
        <f>IF(N679="sníž. přenesená",J679,0)</f>
        <v>0</v>
      </c>
      <c r="BI679" s="186">
        <f>IF(N679="nulová",J679,0)</f>
        <v>0</v>
      </c>
      <c r="BJ679" s="17" t="s">
        <v>81</v>
      </c>
      <c r="BK679" s="186">
        <f>ROUND(I679*H679,2)</f>
        <v>0</v>
      </c>
      <c r="BL679" s="17" t="s">
        <v>251</v>
      </c>
      <c r="BM679" s="185" t="s">
        <v>1362</v>
      </c>
    </row>
    <row r="680" spans="1:65" s="2" customFormat="1" ht="10.199999999999999" x14ac:dyDescent="0.2">
      <c r="A680" s="34"/>
      <c r="B680" s="35"/>
      <c r="C680" s="36"/>
      <c r="D680" s="187" t="s">
        <v>163</v>
      </c>
      <c r="E680" s="36"/>
      <c r="F680" s="188" t="s">
        <v>1363</v>
      </c>
      <c r="G680" s="36"/>
      <c r="H680" s="36"/>
      <c r="I680" s="189"/>
      <c r="J680" s="36"/>
      <c r="K680" s="36"/>
      <c r="L680" s="39"/>
      <c r="M680" s="190"/>
      <c r="N680" s="191"/>
      <c r="O680" s="64"/>
      <c r="P680" s="64"/>
      <c r="Q680" s="64"/>
      <c r="R680" s="64"/>
      <c r="S680" s="64"/>
      <c r="T680" s="65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T680" s="17" t="s">
        <v>163</v>
      </c>
      <c r="AU680" s="17" t="s">
        <v>83</v>
      </c>
    </row>
    <row r="681" spans="1:65" s="13" customFormat="1" ht="10.199999999999999" x14ac:dyDescent="0.2">
      <c r="B681" s="192"/>
      <c r="C681" s="193"/>
      <c r="D681" s="194" t="s">
        <v>165</v>
      </c>
      <c r="E681" s="195" t="s">
        <v>19</v>
      </c>
      <c r="F681" s="196" t="s">
        <v>1364</v>
      </c>
      <c r="G681" s="193"/>
      <c r="H681" s="197">
        <v>8</v>
      </c>
      <c r="I681" s="198"/>
      <c r="J681" s="193"/>
      <c r="K681" s="193"/>
      <c r="L681" s="199"/>
      <c r="M681" s="200"/>
      <c r="N681" s="201"/>
      <c r="O681" s="201"/>
      <c r="P681" s="201"/>
      <c r="Q681" s="201"/>
      <c r="R681" s="201"/>
      <c r="S681" s="201"/>
      <c r="T681" s="202"/>
      <c r="AT681" s="203" t="s">
        <v>165</v>
      </c>
      <c r="AU681" s="203" t="s">
        <v>83</v>
      </c>
      <c r="AV681" s="13" t="s">
        <v>83</v>
      </c>
      <c r="AW681" s="13" t="s">
        <v>35</v>
      </c>
      <c r="AX681" s="13" t="s">
        <v>81</v>
      </c>
      <c r="AY681" s="203" t="s">
        <v>155</v>
      </c>
    </row>
    <row r="682" spans="1:65" s="2" customFormat="1" ht="21.75" customHeight="1" x14ac:dyDescent="0.2">
      <c r="A682" s="34"/>
      <c r="B682" s="35"/>
      <c r="C682" s="174" t="s">
        <v>1365</v>
      </c>
      <c r="D682" s="174" t="s">
        <v>157</v>
      </c>
      <c r="E682" s="175" t="s">
        <v>1366</v>
      </c>
      <c r="F682" s="176" t="s">
        <v>1367</v>
      </c>
      <c r="G682" s="177" t="s">
        <v>307</v>
      </c>
      <c r="H682" s="178">
        <v>2.74</v>
      </c>
      <c r="I682" s="179"/>
      <c r="J682" s="180">
        <f>ROUND(I682*H682,2)</f>
        <v>0</v>
      </c>
      <c r="K682" s="176" t="s">
        <v>160</v>
      </c>
      <c r="L682" s="39"/>
      <c r="M682" s="181" t="s">
        <v>19</v>
      </c>
      <c r="N682" s="182" t="s">
        <v>44</v>
      </c>
      <c r="O682" s="64"/>
      <c r="P682" s="183">
        <f>O682*H682</f>
        <v>0</v>
      </c>
      <c r="Q682" s="183">
        <v>0</v>
      </c>
      <c r="R682" s="183">
        <f>Q682*H682</f>
        <v>0</v>
      </c>
      <c r="S682" s="183">
        <v>0</v>
      </c>
      <c r="T682" s="184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85" t="s">
        <v>251</v>
      </c>
      <c r="AT682" s="185" t="s">
        <v>157</v>
      </c>
      <c r="AU682" s="185" t="s">
        <v>83</v>
      </c>
      <c r="AY682" s="17" t="s">
        <v>155</v>
      </c>
      <c r="BE682" s="186">
        <f>IF(N682="základní",J682,0)</f>
        <v>0</v>
      </c>
      <c r="BF682" s="186">
        <f>IF(N682="snížená",J682,0)</f>
        <v>0</v>
      </c>
      <c r="BG682" s="186">
        <f>IF(N682="zákl. přenesená",J682,0)</f>
        <v>0</v>
      </c>
      <c r="BH682" s="186">
        <f>IF(N682="sníž. přenesená",J682,0)</f>
        <v>0</v>
      </c>
      <c r="BI682" s="186">
        <f>IF(N682="nulová",J682,0)</f>
        <v>0</v>
      </c>
      <c r="BJ682" s="17" t="s">
        <v>81</v>
      </c>
      <c r="BK682" s="186">
        <f>ROUND(I682*H682,2)</f>
        <v>0</v>
      </c>
      <c r="BL682" s="17" t="s">
        <v>251</v>
      </c>
      <c r="BM682" s="185" t="s">
        <v>1368</v>
      </c>
    </row>
    <row r="683" spans="1:65" s="2" customFormat="1" ht="10.199999999999999" x14ac:dyDescent="0.2">
      <c r="A683" s="34"/>
      <c r="B683" s="35"/>
      <c r="C683" s="36"/>
      <c r="D683" s="187" t="s">
        <v>163</v>
      </c>
      <c r="E683" s="36"/>
      <c r="F683" s="188" t="s">
        <v>1369</v>
      </c>
      <c r="G683" s="36"/>
      <c r="H683" s="36"/>
      <c r="I683" s="189"/>
      <c r="J683" s="36"/>
      <c r="K683" s="36"/>
      <c r="L683" s="39"/>
      <c r="M683" s="190"/>
      <c r="N683" s="191"/>
      <c r="O683" s="64"/>
      <c r="P683" s="64"/>
      <c r="Q683" s="64"/>
      <c r="R683" s="64"/>
      <c r="S683" s="64"/>
      <c r="T683" s="65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163</v>
      </c>
      <c r="AU683" s="17" t="s">
        <v>83</v>
      </c>
    </row>
    <row r="684" spans="1:65" s="13" customFormat="1" ht="10.199999999999999" x14ac:dyDescent="0.2">
      <c r="B684" s="192"/>
      <c r="C684" s="193"/>
      <c r="D684" s="194" t="s">
        <v>165</v>
      </c>
      <c r="E684" s="195" t="s">
        <v>19</v>
      </c>
      <c r="F684" s="196" t="s">
        <v>1370</v>
      </c>
      <c r="G684" s="193"/>
      <c r="H684" s="197">
        <v>2.74</v>
      </c>
      <c r="I684" s="198"/>
      <c r="J684" s="193"/>
      <c r="K684" s="193"/>
      <c r="L684" s="199"/>
      <c r="M684" s="200"/>
      <c r="N684" s="201"/>
      <c r="O684" s="201"/>
      <c r="P684" s="201"/>
      <c r="Q684" s="201"/>
      <c r="R684" s="201"/>
      <c r="S684" s="201"/>
      <c r="T684" s="202"/>
      <c r="AT684" s="203" t="s">
        <v>165</v>
      </c>
      <c r="AU684" s="203" t="s">
        <v>83</v>
      </c>
      <c r="AV684" s="13" t="s">
        <v>83</v>
      </c>
      <c r="AW684" s="13" t="s">
        <v>35</v>
      </c>
      <c r="AX684" s="13" t="s">
        <v>81</v>
      </c>
      <c r="AY684" s="203" t="s">
        <v>155</v>
      </c>
    </row>
    <row r="685" spans="1:65" s="2" customFormat="1" ht="16.5" customHeight="1" x14ac:dyDescent="0.2">
      <c r="A685" s="34"/>
      <c r="B685" s="35"/>
      <c r="C685" s="215" t="s">
        <v>1371</v>
      </c>
      <c r="D685" s="215" t="s">
        <v>336</v>
      </c>
      <c r="E685" s="216" t="s">
        <v>1372</v>
      </c>
      <c r="F685" s="217" t="s">
        <v>1373</v>
      </c>
      <c r="G685" s="218" t="s">
        <v>307</v>
      </c>
      <c r="H685" s="219">
        <v>2.74</v>
      </c>
      <c r="I685" s="220"/>
      <c r="J685" s="221">
        <f>ROUND(I685*H685,2)</f>
        <v>0</v>
      </c>
      <c r="K685" s="217" t="s">
        <v>19</v>
      </c>
      <c r="L685" s="222"/>
      <c r="M685" s="223" t="s">
        <v>19</v>
      </c>
      <c r="N685" s="224" t="s">
        <v>44</v>
      </c>
      <c r="O685" s="64"/>
      <c r="P685" s="183">
        <f>O685*H685</f>
        <v>0</v>
      </c>
      <c r="Q685" s="183">
        <v>0</v>
      </c>
      <c r="R685" s="183">
        <f>Q685*H685</f>
        <v>0</v>
      </c>
      <c r="S685" s="183">
        <v>0</v>
      </c>
      <c r="T685" s="184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85" t="s">
        <v>349</v>
      </c>
      <c r="AT685" s="185" t="s">
        <v>336</v>
      </c>
      <c r="AU685" s="185" t="s">
        <v>83</v>
      </c>
      <c r="AY685" s="17" t="s">
        <v>155</v>
      </c>
      <c r="BE685" s="186">
        <f>IF(N685="základní",J685,0)</f>
        <v>0</v>
      </c>
      <c r="BF685" s="186">
        <f>IF(N685="snížená",J685,0)</f>
        <v>0</v>
      </c>
      <c r="BG685" s="186">
        <f>IF(N685="zákl. přenesená",J685,0)</f>
        <v>0</v>
      </c>
      <c r="BH685" s="186">
        <f>IF(N685="sníž. přenesená",J685,0)</f>
        <v>0</v>
      </c>
      <c r="BI685" s="186">
        <f>IF(N685="nulová",J685,0)</f>
        <v>0</v>
      </c>
      <c r="BJ685" s="17" t="s">
        <v>81</v>
      </c>
      <c r="BK685" s="186">
        <f>ROUND(I685*H685,2)</f>
        <v>0</v>
      </c>
      <c r="BL685" s="17" t="s">
        <v>251</v>
      </c>
      <c r="BM685" s="185" t="s">
        <v>1374</v>
      </c>
    </row>
    <row r="686" spans="1:65" s="2" customFormat="1" ht="24.15" customHeight="1" x14ac:dyDescent="0.2">
      <c r="A686" s="34"/>
      <c r="B686" s="35"/>
      <c r="C686" s="174" t="s">
        <v>1375</v>
      </c>
      <c r="D686" s="174" t="s">
        <v>157</v>
      </c>
      <c r="E686" s="175" t="s">
        <v>1376</v>
      </c>
      <c r="F686" s="176" t="s">
        <v>1377</v>
      </c>
      <c r="G686" s="177" t="s">
        <v>307</v>
      </c>
      <c r="H686" s="178">
        <v>3.02</v>
      </c>
      <c r="I686" s="179"/>
      <c r="J686" s="180">
        <f>ROUND(I686*H686,2)</f>
        <v>0</v>
      </c>
      <c r="K686" s="176" t="s">
        <v>160</v>
      </c>
      <c r="L686" s="39"/>
      <c r="M686" s="181" t="s">
        <v>19</v>
      </c>
      <c r="N686" s="182" t="s">
        <v>44</v>
      </c>
      <c r="O686" s="64"/>
      <c r="P686" s="183">
        <f>O686*H686</f>
        <v>0</v>
      </c>
      <c r="Q686" s="183">
        <v>0</v>
      </c>
      <c r="R686" s="183">
        <f>Q686*H686</f>
        <v>0</v>
      </c>
      <c r="S686" s="183">
        <v>0</v>
      </c>
      <c r="T686" s="184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85" t="s">
        <v>251</v>
      </c>
      <c r="AT686" s="185" t="s">
        <v>157</v>
      </c>
      <c r="AU686" s="185" t="s">
        <v>83</v>
      </c>
      <c r="AY686" s="17" t="s">
        <v>155</v>
      </c>
      <c r="BE686" s="186">
        <f>IF(N686="základní",J686,0)</f>
        <v>0</v>
      </c>
      <c r="BF686" s="186">
        <f>IF(N686="snížená",J686,0)</f>
        <v>0</v>
      </c>
      <c r="BG686" s="186">
        <f>IF(N686="zákl. přenesená",J686,0)</f>
        <v>0</v>
      </c>
      <c r="BH686" s="186">
        <f>IF(N686="sníž. přenesená",J686,0)</f>
        <v>0</v>
      </c>
      <c r="BI686" s="186">
        <f>IF(N686="nulová",J686,0)</f>
        <v>0</v>
      </c>
      <c r="BJ686" s="17" t="s">
        <v>81</v>
      </c>
      <c r="BK686" s="186">
        <f>ROUND(I686*H686,2)</f>
        <v>0</v>
      </c>
      <c r="BL686" s="17" t="s">
        <v>251</v>
      </c>
      <c r="BM686" s="185" t="s">
        <v>1378</v>
      </c>
    </row>
    <row r="687" spans="1:65" s="2" customFormat="1" ht="10.199999999999999" x14ac:dyDescent="0.2">
      <c r="A687" s="34"/>
      <c r="B687" s="35"/>
      <c r="C687" s="36"/>
      <c r="D687" s="187" t="s">
        <v>163</v>
      </c>
      <c r="E687" s="36"/>
      <c r="F687" s="188" t="s">
        <v>1379</v>
      </c>
      <c r="G687" s="36"/>
      <c r="H687" s="36"/>
      <c r="I687" s="189"/>
      <c r="J687" s="36"/>
      <c r="K687" s="36"/>
      <c r="L687" s="39"/>
      <c r="M687" s="190"/>
      <c r="N687" s="191"/>
      <c r="O687" s="64"/>
      <c r="P687" s="64"/>
      <c r="Q687" s="64"/>
      <c r="R687" s="64"/>
      <c r="S687" s="64"/>
      <c r="T687" s="65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7" t="s">
        <v>163</v>
      </c>
      <c r="AU687" s="17" t="s">
        <v>83</v>
      </c>
    </row>
    <row r="688" spans="1:65" s="13" customFormat="1" ht="10.199999999999999" x14ac:dyDescent="0.2">
      <c r="B688" s="192"/>
      <c r="C688" s="193"/>
      <c r="D688" s="194" t="s">
        <v>165</v>
      </c>
      <c r="E688" s="195" t="s">
        <v>19</v>
      </c>
      <c r="F688" s="196" t="s">
        <v>1380</v>
      </c>
      <c r="G688" s="193"/>
      <c r="H688" s="197">
        <v>3.02</v>
      </c>
      <c r="I688" s="198"/>
      <c r="J688" s="193"/>
      <c r="K688" s="193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165</v>
      </c>
      <c r="AU688" s="203" t="s">
        <v>83</v>
      </c>
      <c r="AV688" s="13" t="s">
        <v>83</v>
      </c>
      <c r="AW688" s="13" t="s">
        <v>35</v>
      </c>
      <c r="AX688" s="13" t="s">
        <v>81</v>
      </c>
      <c r="AY688" s="203" t="s">
        <v>155</v>
      </c>
    </row>
    <row r="689" spans="1:65" s="2" customFormat="1" ht="16.5" customHeight="1" x14ac:dyDescent="0.2">
      <c r="A689" s="34"/>
      <c r="B689" s="35"/>
      <c r="C689" s="215" t="s">
        <v>1381</v>
      </c>
      <c r="D689" s="215" t="s">
        <v>336</v>
      </c>
      <c r="E689" s="216" t="s">
        <v>1382</v>
      </c>
      <c r="F689" s="217" t="s">
        <v>1383</v>
      </c>
      <c r="G689" s="218" t="s">
        <v>1007</v>
      </c>
      <c r="H689" s="219">
        <v>1</v>
      </c>
      <c r="I689" s="220"/>
      <c r="J689" s="221">
        <f>ROUND(I689*H689,2)</f>
        <v>0</v>
      </c>
      <c r="K689" s="217" t="s">
        <v>19</v>
      </c>
      <c r="L689" s="222"/>
      <c r="M689" s="223" t="s">
        <v>19</v>
      </c>
      <c r="N689" s="224" t="s">
        <v>44</v>
      </c>
      <c r="O689" s="64"/>
      <c r="P689" s="183">
        <f>O689*H689</f>
        <v>0</v>
      </c>
      <c r="Q689" s="183">
        <v>0.09</v>
      </c>
      <c r="R689" s="183">
        <f>Q689*H689</f>
        <v>0.09</v>
      </c>
      <c r="S689" s="183">
        <v>0</v>
      </c>
      <c r="T689" s="184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85" t="s">
        <v>349</v>
      </c>
      <c r="AT689" s="185" t="s">
        <v>336</v>
      </c>
      <c r="AU689" s="185" t="s">
        <v>83</v>
      </c>
      <c r="AY689" s="17" t="s">
        <v>155</v>
      </c>
      <c r="BE689" s="186">
        <f>IF(N689="základní",J689,0)</f>
        <v>0</v>
      </c>
      <c r="BF689" s="186">
        <f>IF(N689="snížená",J689,0)</f>
        <v>0</v>
      </c>
      <c r="BG689" s="186">
        <f>IF(N689="zákl. přenesená",J689,0)</f>
        <v>0</v>
      </c>
      <c r="BH689" s="186">
        <f>IF(N689="sníž. přenesená",J689,0)</f>
        <v>0</v>
      </c>
      <c r="BI689" s="186">
        <f>IF(N689="nulová",J689,0)</f>
        <v>0</v>
      </c>
      <c r="BJ689" s="17" t="s">
        <v>81</v>
      </c>
      <c r="BK689" s="186">
        <f>ROUND(I689*H689,2)</f>
        <v>0</v>
      </c>
      <c r="BL689" s="17" t="s">
        <v>251</v>
      </c>
      <c r="BM689" s="185" t="s">
        <v>1384</v>
      </c>
    </row>
    <row r="690" spans="1:65" s="2" customFormat="1" ht="16.5" customHeight="1" x14ac:dyDescent="0.2">
      <c r="A690" s="34"/>
      <c r="B690" s="35"/>
      <c r="C690" s="215" t="s">
        <v>1385</v>
      </c>
      <c r="D690" s="215" t="s">
        <v>336</v>
      </c>
      <c r="E690" s="216" t="s">
        <v>1386</v>
      </c>
      <c r="F690" s="217" t="s">
        <v>1387</v>
      </c>
      <c r="G690" s="218" t="s">
        <v>1007</v>
      </c>
      <c r="H690" s="219">
        <v>1</v>
      </c>
      <c r="I690" s="220"/>
      <c r="J690" s="221">
        <f>ROUND(I690*H690,2)</f>
        <v>0</v>
      </c>
      <c r="K690" s="217" t="s">
        <v>19</v>
      </c>
      <c r="L690" s="222"/>
      <c r="M690" s="223" t="s">
        <v>19</v>
      </c>
      <c r="N690" s="224" t="s">
        <v>44</v>
      </c>
      <c r="O690" s="64"/>
      <c r="P690" s="183">
        <f>O690*H690</f>
        <v>0</v>
      </c>
      <c r="Q690" s="183">
        <v>0.09</v>
      </c>
      <c r="R690" s="183">
        <f>Q690*H690</f>
        <v>0.09</v>
      </c>
      <c r="S690" s="183">
        <v>0</v>
      </c>
      <c r="T690" s="184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85" t="s">
        <v>349</v>
      </c>
      <c r="AT690" s="185" t="s">
        <v>336</v>
      </c>
      <c r="AU690" s="185" t="s">
        <v>83</v>
      </c>
      <c r="AY690" s="17" t="s">
        <v>155</v>
      </c>
      <c r="BE690" s="186">
        <f>IF(N690="základní",J690,0)</f>
        <v>0</v>
      </c>
      <c r="BF690" s="186">
        <f>IF(N690="snížená",J690,0)</f>
        <v>0</v>
      </c>
      <c r="BG690" s="186">
        <f>IF(N690="zákl. přenesená",J690,0)</f>
        <v>0</v>
      </c>
      <c r="BH690" s="186">
        <f>IF(N690="sníž. přenesená",J690,0)</f>
        <v>0</v>
      </c>
      <c r="BI690" s="186">
        <f>IF(N690="nulová",J690,0)</f>
        <v>0</v>
      </c>
      <c r="BJ690" s="17" t="s">
        <v>81</v>
      </c>
      <c r="BK690" s="186">
        <f>ROUND(I690*H690,2)</f>
        <v>0</v>
      </c>
      <c r="BL690" s="17" t="s">
        <v>251</v>
      </c>
      <c r="BM690" s="185" t="s">
        <v>1388</v>
      </c>
    </row>
    <row r="691" spans="1:65" s="2" customFormat="1" ht="24.15" customHeight="1" x14ac:dyDescent="0.2">
      <c r="A691" s="34"/>
      <c r="B691" s="35"/>
      <c r="C691" s="174" t="s">
        <v>1389</v>
      </c>
      <c r="D691" s="174" t="s">
        <v>157</v>
      </c>
      <c r="E691" s="175" t="s">
        <v>1390</v>
      </c>
      <c r="F691" s="176" t="s">
        <v>1391</v>
      </c>
      <c r="G691" s="177" t="s">
        <v>103</v>
      </c>
      <c r="H691" s="178">
        <v>4.95</v>
      </c>
      <c r="I691" s="179"/>
      <c r="J691" s="180">
        <f>ROUND(I691*H691,2)</f>
        <v>0</v>
      </c>
      <c r="K691" s="176" t="s">
        <v>160</v>
      </c>
      <c r="L691" s="39"/>
      <c r="M691" s="181" t="s">
        <v>19</v>
      </c>
      <c r="N691" s="182" t="s">
        <v>44</v>
      </c>
      <c r="O691" s="64"/>
      <c r="P691" s="183">
        <f>O691*H691</f>
        <v>0</v>
      </c>
      <c r="Q691" s="183">
        <v>1.9000000000000001E-4</v>
      </c>
      <c r="R691" s="183">
        <f>Q691*H691</f>
        <v>9.4050000000000004E-4</v>
      </c>
      <c r="S691" s="183">
        <v>0</v>
      </c>
      <c r="T691" s="184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85" t="s">
        <v>251</v>
      </c>
      <c r="AT691" s="185" t="s">
        <v>157</v>
      </c>
      <c r="AU691" s="185" t="s">
        <v>83</v>
      </c>
      <c r="AY691" s="17" t="s">
        <v>155</v>
      </c>
      <c r="BE691" s="186">
        <f>IF(N691="základní",J691,0)</f>
        <v>0</v>
      </c>
      <c r="BF691" s="186">
        <f>IF(N691="snížená",J691,0)</f>
        <v>0</v>
      </c>
      <c r="BG691" s="186">
        <f>IF(N691="zákl. přenesená",J691,0)</f>
        <v>0</v>
      </c>
      <c r="BH691" s="186">
        <f>IF(N691="sníž. přenesená",J691,0)</f>
        <v>0</v>
      </c>
      <c r="BI691" s="186">
        <f>IF(N691="nulová",J691,0)</f>
        <v>0</v>
      </c>
      <c r="BJ691" s="17" t="s">
        <v>81</v>
      </c>
      <c r="BK691" s="186">
        <f>ROUND(I691*H691,2)</f>
        <v>0</v>
      </c>
      <c r="BL691" s="17" t="s">
        <v>251</v>
      </c>
      <c r="BM691" s="185" t="s">
        <v>1392</v>
      </c>
    </row>
    <row r="692" spans="1:65" s="2" customFormat="1" ht="10.199999999999999" x14ac:dyDescent="0.2">
      <c r="A692" s="34"/>
      <c r="B692" s="35"/>
      <c r="C692" s="36"/>
      <c r="D692" s="187" t="s">
        <v>163</v>
      </c>
      <c r="E692" s="36"/>
      <c r="F692" s="188" t="s">
        <v>1393</v>
      </c>
      <c r="G692" s="36"/>
      <c r="H692" s="36"/>
      <c r="I692" s="189"/>
      <c r="J692" s="36"/>
      <c r="K692" s="36"/>
      <c r="L692" s="39"/>
      <c r="M692" s="190"/>
      <c r="N692" s="191"/>
      <c r="O692" s="64"/>
      <c r="P692" s="64"/>
      <c r="Q692" s="64"/>
      <c r="R692" s="64"/>
      <c r="S692" s="64"/>
      <c r="T692" s="65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163</v>
      </c>
      <c r="AU692" s="17" t="s">
        <v>83</v>
      </c>
    </row>
    <row r="693" spans="1:65" s="13" customFormat="1" ht="10.199999999999999" x14ac:dyDescent="0.2">
      <c r="B693" s="192"/>
      <c r="C693" s="193"/>
      <c r="D693" s="194" t="s">
        <v>165</v>
      </c>
      <c r="E693" s="195" t="s">
        <v>19</v>
      </c>
      <c r="F693" s="196" t="s">
        <v>1394</v>
      </c>
      <c r="G693" s="193"/>
      <c r="H693" s="197">
        <v>4.95</v>
      </c>
      <c r="I693" s="198"/>
      <c r="J693" s="193"/>
      <c r="K693" s="193"/>
      <c r="L693" s="199"/>
      <c r="M693" s="200"/>
      <c r="N693" s="201"/>
      <c r="O693" s="201"/>
      <c r="P693" s="201"/>
      <c r="Q693" s="201"/>
      <c r="R693" s="201"/>
      <c r="S693" s="201"/>
      <c r="T693" s="202"/>
      <c r="AT693" s="203" t="s">
        <v>165</v>
      </c>
      <c r="AU693" s="203" t="s">
        <v>83</v>
      </c>
      <c r="AV693" s="13" t="s">
        <v>83</v>
      </c>
      <c r="AW693" s="13" t="s">
        <v>35</v>
      </c>
      <c r="AX693" s="13" t="s">
        <v>81</v>
      </c>
      <c r="AY693" s="203" t="s">
        <v>155</v>
      </c>
    </row>
    <row r="694" spans="1:65" s="2" customFormat="1" ht="16.5" customHeight="1" x14ac:dyDescent="0.2">
      <c r="A694" s="34"/>
      <c r="B694" s="35"/>
      <c r="C694" s="215" t="s">
        <v>1395</v>
      </c>
      <c r="D694" s="215" t="s">
        <v>336</v>
      </c>
      <c r="E694" s="216" t="s">
        <v>1396</v>
      </c>
      <c r="F694" s="217" t="s">
        <v>1397</v>
      </c>
      <c r="G694" s="218" t="s">
        <v>1007</v>
      </c>
      <c r="H694" s="219">
        <v>1</v>
      </c>
      <c r="I694" s="220"/>
      <c r="J694" s="221">
        <f>ROUND(I694*H694,2)</f>
        <v>0</v>
      </c>
      <c r="K694" s="217" t="s">
        <v>19</v>
      </c>
      <c r="L694" s="222"/>
      <c r="M694" s="223" t="s">
        <v>19</v>
      </c>
      <c r="N694" s="224" t="s">
        <v>44</v>
      </c>
      <c r="O694" s="64"/>
      <c r="P694" s="183">
        <f>O694*H694</f>
        <v>0</v>
      </c>
      <c r="Q694" s="183">
        <v>0.18</v>
      </c>
      <c r="R694" s="183">
        <f>Q694*H694</f>
        <v>0.18</v>
      </c>
      <c r="S694" s="183">
        <v>0</v>
      </c>
      <c r="T694" s="184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85" t="s">
        <v>349</v>
      </c>
      <c r="AT694" s="185" t="s">
        <v>336</v>
      </c>
      <c r="AU694" s="185" t="s">
        <v>83</v>
      </c>
      <c r="AY694" s="17" t="s">
        <v>155</v>
      </c>
      <c r="BE694" s="186">
        <f>IF(N694="základní",J694,0)</f>
        <v>0</v>
      </c>
      <c r="BF694" s="186">
        <f>IF(N694="snížená",J694,0)</f>
        <v>0</v>
      </c>
      <c r="BG694" s="186">
        <f>IF(N694="zákl. přenesená",J694,0)</f>
        <v>0</v>
      </c>
      <c r="BH694" s="186">
        <f>IF(N694="sníž. přenesená",J694,0)</f>
        <v>0</v>
      </c>
      <c r="BI694" s="186">
        <f>IF(N694="nulová",J694,0)</f>
        <v>0</v>
      </c>
      <c r="BJ694" s="17" t="s">
        <v>81</v>
      </c>
      <c r="BK694" s="186">
        <f>ROUND(I694*H694,2)</f>
        <v>0</v>
      </c>
      <c r="BL694" s="17" t="s">
        <v>251</v>
      </c>
      <c r="BM694" s="185" t="s">
        <v>1398</v>
      </c>
    </row>
    <row r="695" spans="1:65" s="2" customFormat="1" ht="16.5" customHeight="1" x14ac:dyDescent="0.2">
      <c r="A695" s="34"/>
      <c r="B695" s="35"/>
      <c r="C695" s="174" t="s">
        <v>1399</v>
      </c>
      <c r="D695" s="174" t="s">
        <v>157</v>
      </c>
      <c r="E695" s="175" t="s">
        <v>1400</v>
      </c>
      <c r="F695" s="176" t="s">
        <v>1401</v>
      </c>
      <c r="G695" s="177" t="s">
        <v>103</v>
      </c>
      <c r="H695" s="178">
        <v>0.53</v>
      </c>
      <c r="I695" s="179"/>
      <c r="J695" s="180">
        <f>ROUND(I695*H695,2)</f>
        <v>0</v>
      </c>
      <c r="K695" s="176" t="s">
        <v>160</v>
      </c>
      <c r="L695" s="39"/>
      <c r="M695" s="181" t="s">
        <v>19</v>
      </c>
      <c r="N695" s="182" t="s">
        <v>44</v>
      </c>
      <c r="O695" s="64"/>
      <c r="P695" s="183">
        <f>O695*H695</f>
        <v>0</v>
      </c>
      <c r="Q695" s="183">
        <v>0</v>
      </c>
      <c r="R695" s="183">
        <f>Q695*H695</f>
        <v>0</v>
      </c>
      <c r="S695" s="183">
        <v>0</v>
      </c>
      <c r="T695" s="184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185" t="s">
        <v>251</v>
      </c>
      <c r="AT695" s="185" t="s">
        <v>157</v>
      </c>
      <c r="AU695" s="185" t="s">
        <v>83</v>
      </c>
      <c r="AY695" s="17" t="s">
        <v>155</v>
      </c>
      <c r="BE695" s="186">
        <f>IF(N695="základní",J695,0)</f>
        <v>0</v>
      </c>
      <c r="BF695" s="186">
        <f>IF(N695="snížená",J695,0)</f>
        <v>0</v>
      </c>
      <c r="BG695" s="186">
        <f>IF(N695="zákl. přenesená",J695,0)</f>
        <v>0</v>
      </c>
      <c r="BH695" s="186">
        <f>IF(N695="sníž. přenesená",J695,0)</f>
        <v>0</v>
      </c>
      <c r="BI695" s="186">
        <f>IF(N695="nulová",J695,0)</f>
        <v>0</v>
      </c>
      <c r="BJ695" s="17" t="s">
        <v>81</v>
      </c>
      <c r="BK695" s="186">
        <f>ROUND(I695*H695,2)</f>
        <v>0</v>
      </c>
      <c r="BL695" s="17" t="s">
        <v>251</v>
      </c>
      <c r="BM695" s="185" t="s">
        <v>1402</v>
      </c>
    </row>
    <row r="696" spans="1:65" s="2" customFormat="1" ht="10.199999999999999" x14ac:dyDescent="0.2">
      <c r="A696" s="34"/>
      <c r="B696" s="35"/>
      <c r="C696" s="36"/>
      <c r="D696" s="187" t="s">
        <v>163</v>
      </c>
      <c r="E696" s="36"/>
      <c r="F696" s="188" t="s">
        <v>1403</v>
      </c>
      <c r="G696" s="36"/>
      <c r="H696" s="36"/>
      <c r="I696" s="189"/>
      <c r="J696" s="36"/>
      <c r="K696" s="36"/>
      <c r="L696" s="39"/>
      <c r="M696" s="190"/>
      <c r="N696" s="191"/>
      <c r="O696" s="64"/>
      <c r="P696" s="64"/>
      <c r="Q696" s="64"/>
      <c r="R696" s="64"/>
      <c r="S696" s="64"/>
      <c r="T696" s="65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7" t="s">
        <v>163</v>
      </c>
      <c r="AU696" s="17" t="s">
        <v>83</v>
      </c>
    </row>
    <row r="697" spans="1:65" s="13" customFormat="1" ht="10.199999999999999" x14ac:dyDescent="0.2">
      <c r="B697" s="192"/>
      <c r="C697" s="193"/>
      <c r="D697" s="194" t="s">
        <v>165</v>
      </c>
      <c r="E697" s="195" t="s">
        <v>19</v>
      </c>
      <c r="F697" s="196" t="s">
        <v>1404</v>
      </c>
      <c r="G697" s="193"/>
      <c r="H697" s="197">
        <v>0.53</v>
      </c>
      <c r="I697" s="198"/>
      <c r="J697" s="193"/>
      <c r="K697" s="193"/>
      <c r="L697" s="199"/>
      <c r="M697" s="200"/>
      <c r="N697" s="201"/>
      <c r="O697" s="201"/>
      <c r="P697" s="201"/>
      <c r="Q697" s="201"/>
      <c r="R697" s="201"/>
      <c r="S697" s="201"/>
      <c r="T697" s="202"/>
      <c r="AT697" s="203" t="s">
        <v>165</v>
      </c>
      <c r="AU697" s="203" t="s">
        <v>83</v>
      </c>
      <c r="AV697" s="13" t="s">
        <v>83</v>
      </c>
      <c r="AW697" s="13" t="s">
        <v>35</v>
      </c>
      <c r="AX697" s="13" t="s">
        <v>81</v>
      </c>
      <c r="AY697" s="203" t="s">
        <v>155</v>
      </c>
    </row>
    <row r="698" spans="1:65" s="2" customFormat="1" ht="16.5" customHeight="1" x14ac:dyDescent="0.2">
      <c r="A698" s="34"/>
      <c r="B698" s="35"/>
      <c r="C698" s="215" t="s">
        <v>1405</v>
      </c>
      <c r="D698" s="215" t="s">
        <v>336</v>
      </c>
      <c r="E698" s="216" t="s">
        <v>1406</v>
      </c>
      <c r="F698" s="217" t="s">
        <v>1407</v>
      </c>
      <c r="G698" s="218" t="s">
        <v>103</v>
      </c>
      <c r="H698" s="219">
        <v>0.53</v>
      </c>
      <c r="I698" s="220"/>
      <c r="J698" s="221">
        <f>ROUND(I698*H698,2)</f>
        <v>0</v>
      </c>
      <c r="K698" s="217" t="s">
        <v>160</v>
      </c>
      <c r="L698" s="222"/>
      <c r="M698" s="223" t="s">
        <v>19</v>
      </c>
      <c r="N698" s="224" t="s">
        <v>44</v>
      </c>
      <c r="O698" s="64"/>
      <c r="P698" s="183">
        <f>O698*H698</f>
        <v>0</v>
      </c>
      <c r="Q698" s="183">
        <v>1.6E-2</v>
      </c>
      <c r="R698" s="183">
        <f>Q698*H698</f>
        <v>8.4800000000000014E-3</v>
      </c>
      <c r="S698" s="183">
        <v>0</v>
      </c>
      <c r="T698" s="184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85" t="s">
        <v>349</v>
      </c>
      <c r="AT698" s="185" t="s">
        <v>336</v>
      </c>
      <c r="AU698" s="185" t="s">
        <v>83</v>
      </c>
      <c r="AY698" s="17" t="s">
        <v>155</v>
      </c>
      <c r="BE698" s="186">
        <f>IF(N698="základní",J698,0)</f>
        <v>0</v>
      </c>
      <c r="BF698" s="186">
        <f>IF(N698="snížená",J698,0)</f>
        <v>0</v>
      </c>
      <c r="BG698" s="186">
        <f>IF(N698="zákl. přenesená",J698,0)</f>
        <v>0</v>
      </c>
      <c r="BH698" s="186">
        <f>IF(N698="sníž. přenesená",J698,0)</f>
        <v>0</v>
      </c>
      <c r="BI698" s="186">
        <f>IF(N698="nulová",J698,0)</f>
        <v>0</v>
      </c>
      <c r="BJ698" s="17" t="s">
        <v>81</v>
      </c>
      <c r="BK698" s="186">
        <f>ROUND(I698*H698,2)</f>
        <v>0</v>
      </c>
      <c r="BL698" s="17" t="s">
        <v>251</v>
      </c>
      <c r="BM698" s="185" t="s">
        <v>1408</v>
      </c>
    </row>
    <row r="699" spans="1:65" s="2" customFormat="1" ht="21.75" customHeight="1" x14ac:dyDescent="0.2">
      <c r="A699" s="34"/>
      <c r="B699" s="35"/>
      <c r="C699" s="174" t="s">
        <v>1409</v>
      </c>
      <c r="D699" s="174" t="s">
        <v>157</v>
      </c>
      <c r="E699" s="175" t="s">
        <v>1410</v>
      </c>
      <c r="F699" s="176" t="s">
        <v>1411</v>
      </c>
      <c r="G699" s="177" t="s">
        <v>307</v>
      </c>
      <c r="H699" s="178">
        <v>3.1</v>
      </c>
      <c r="I699" s="179"/>
      <c r="J699" s="180">
        <f>ROUND(I699*H699,2)</f>
        <v>0</v>
      </c>
      <c r="K699" s="176" t="s">
        <v>160</v>
      </c>
      <c r="L699" s="39"/>
      <c r="M699" s="181" t="s">
        <v>19</v>
      </c>
      <c r="N699" s="182" t="s">
        <v>44</v>
      </c>
      <c r="O699" s="64"/>
      <c r="P699" s="183">
        <f>O699*H699</f>
        <v>0</v>
      </c>
      <c r="Q699" s="183">
        <v>0</v>
      </c>
      <c r="R699" s="183">
        <f>Q699*H699</f>
        <v>0</v>
      </c>
      <c r="S699" s="183">
        <v>0</v>
      </c>
      <c r="T699" s="184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85" t="s">
        <v>251</v>
      </c>
      <c r="AT699" s="185" t="s">
        <v>157</v>
      </c>
      <c r="AU699" s="185" t="s">
        <v>83</v>
      </c>
      <c r="AY699" s="17" t="s">
        <v>155</v>
      </c>
      <c r="BE699" s="186">
        <f>IF(N699="základní",J699,0)</f>
        <v>0</v>
      </c>
      <c r="BF699" s="186">
        <f>IF(N699="snížená",J699,0)</f>
        <v>0</v>
      </c>
      <c r="BG699" s="186">
        <f>IF(N699="zákl. přenesená",J699,0)</f>
        <v>0</v>
      </c>
      <c r="BH699" s="186">
        <f>IF(N699="sníž. přenesená",J699,0)</f>
        <v>0</v>
      </c>
      <c r="BI699" s="186">
        <f>IF(N699="nulová",J699,0)</f>
        <v>0</v>
      </c>
      <c r="BJ699" s="17" t="s">
        <v>81</v>
      </c>
      <c r="BK699" s="186">
        <f>ROUND(I699*H699,2)</f>
        <v>0</v>
      </c>
      <c r="BL699" s="17" t="s">
        <v>251</v>
      </c>
      <c r="BM699" s="185" t="s">
        <v>1412</v>
      </c>
    </row>
    <row r="700" spans="1:65" s="2" customFormat="1" ht="10.199999999999999" x14ac:dyDescent="0.2">
      <c r="A700" s="34"/>
      <c r="B700" s="35"/>
      <c r="C700" s="36"/>
      <c r="D700" s="187" t="s">
        <v>163</v>
      </c>
      <c r="E700" s="36"/>
      <c r="F700" s="188" t="s">
        <v>1413</v>
      </c>
      <c r="G700" s="36"/>
      <c r="H700" s="36"/>
      <c r="I700" s="189"/>
      <c r="J700" s="36"/>
      <c r="K700" s="36"/>
      <c r="L700" s="39"/>
      <c r="M700" s="190"/>
      <c r="N700" s="191"/>
      <c r="O700" s="64"/>
      <c r="P700" s="64"/>
      <c r="Q700" s="64"/>
      <c r="R700" s="64"/>
      <c r="S700" s="64"/>
      <c r="T700" s="65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7" t="s">
        <v>163</v>
      </c>
      <c r="AU700" s="17" t="s">
        <v>83</v>
      </c>
    </row>
    <row r="701" spans="1:65" s="13" customFormat="1" ht="10.199999999999999" x14ac:dyDescent="0.2">
      <c r="B701" s="192"/>
      <c r="C701" s="193"/>
      <c r="D701" s="194" t="s">
        <v>165</v>
      </c>
      <c r="E701" s="195" t="s">
        <v>19</v>
      </c>
      <c r="F701" s="196" t="s">
        <v>1414</v>
      </c>
      <c r="G701" s="193"/>
      <c r="H701" s="197">
        <v>3.1</v>
      </c>
      <c r="I701" s="198"/>
      <c r="J701" s="193"/>
      <c r="K701" s="193"/>
      <c r="L701" s="199"/>
      <c r="M701" s="200"/>
      <c r="N701" s="201"/>
      <c r="O701" s="201"/>
      <c r="P701" s="201"/>
      <c r="Q701" s="201"/>
      <c r="R701" s="201"/>
      <c r="S701" s="201"/>
      <c r="T701" s="202"/>
      <c r="AT701" s="203" t="s">
        <v>165</v>
      </c>
      <c r="AU701" s="203" t="s">
        <v>83</v>
      </c>
      <c r="AV701" s="13" t="s">
        <v>83</v>
      </c>
      <c r="AW701" s="13" t="s">
        <v>35</v>
      </c>
      <c r="AX701" s="13" t="s">
        <v>81</v>
      </c>
      <c r="AY701" s="203" t="s">
        <v>155</v>
      </c>
    </row>
    <row r="702" spans="1:65" s="2" customFormat="1" ht="16.5" customHeight="1" x14ac:dyDescent="0.2">
      <c r="A702" s="34"/>
      <c r="B702" s="35"/>
      <c r="C702" s="215" t="s">
        <v>1415</v>
      </c>
      <c r="D702" s="215" t="s">
        <v>336</v>
      </c>
      <c r="E702" s="216" t="s">
        <v>1416</v>
      </c>
      <c r="F702" s="217" t="s">
        <v>1417</v>
      </c>
      <c r="G702" s="218" t="s">
        <v>307</v>
      </c>
      <c r="H702" s="219">
        <v>3.1</v>
      </c>
      <c r="I702" s="220"/>
      <c r="J702" s="221">
        <f>ROUND(I702*H702,2)</f>
        <v>0</v>
      </c>
      <c r="K702" s="217" t="s">
        <v>160</v>
      </c>
      <c r="L702" s="222"/>
      <c r="M702" s="223" t="s">
        <v>19</v>
      </c>
      <c r="N702" s="224" t="s">
        <v>44</v>
      </c>
      <c r="O702" s="64"/>
      <c r="P702" s="183">
        <f>O702*H702</f>
        <v>0</v>
      </c>
      <c r="Q702" s="183">
        <v>2.0000000000000001E-4</v>
      </c>
      <c r="R702" s="183">
        <f>Q702*H702</f>
        <v>6.2E-4</v>
      </c>
      <c r="S702" s="183">
        <v>0</v>
      </c>
      <c r="T702" s="184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85" t="s">
        <v>349</v>
      </c>
      <c r="AT702" s="185" t="s">
        <v>336</v>
      </c>
      <c r="AU702" s="185" t="s">
        <v>83</v>
      </c>
      <c r="AY702" s="17" t="s">
        <v>155</v>
      </c>
      <c r="BE702" s="186">
        <f>IF(N702="základní",J702,0)</f>
        <v>0</v>
      </c>
      <c r="BF702" s="186">
        <f>IF(N702="snížená",J702,0)</f>
        <v>0</v>
      </c>
      <c r="BG702" s="186">
        <f>IF(N702="zákl. přenesená",J702,0)</f>
        <v>0</v>
      </c>
      <c r="BH702" s="186">
        <f>IF(N702="sníž. přenesená",J702,0)</f>
        <v>0</v>
      </c>
      <c r="BI702" s="186">
        <f>IF(N702="nulová",J702,0)</f>
        <v>0</v>
      </c>
      <c r="BJ702" s="17" t="s">
        <v>81</v>
      </c>
      <c r="BK702" s="186">
        <f>ROUND(I702*H702,2)</f>
        <v>0</v>
      </c>
      <c r="BL702" s="17" t="s">
        <v>251</v>
      </c>
      <c r="BM702" s="185" t="s">
        <v>1418</v>
      </c>
    </row>
    <row r="703" spans="1:65" s="2" customFormat="1" ht="16.5" customHeight="1" x14ac:dyDescent="0.2">
      <c r="A703" s="34"/>
      <c r="B703" s="35"/>
      <c r="C703" s="174" t="s">
        <v>1419</v>
      </c>
      <c r="D703" s="174" t="s">
        <v>157</v>
      </c>
      <c r="E703" s="175" t="s">
        <v>1420</v>
      </c>
      <c r="F703" s="176" t="s">
        <v>1421</v>
      </c>
      <c r="G703" s="177" t="s">
        <v>1422</v>
      </c>
      <c r="H703" s="178">
        <v>131</v>
      </c>
      <c r="I703" s="179"/>
      <c r="J703" s="180">
        <f>ROUND(I703*H703,2)</f>
        <v>0</v>
      </c>
      <c r="K703" s="176" t="s">
        <v>160</v>
      </c>
      <c r="L703" s="39"/>
      <c r="M703" s="181" t="s">
        <v>19</v>
      </c>
      <c r="N703" s="182" t="s">
        <v>44</v>
      </c>
      <c r="O703" s="64"/>
      <c r="P703" s="183">
        <f>O703*H703</f>
        <v>0</v>
      </c>
      <c r="Q703" s="183">
        <v>6.0000000000000002E-5</v>
      </c>
      <c r="R703" s="183">
        <f>Q703*H703</f>
        <v>7.8600000000000007E-3</v>
      </c>
      <c r="S703" s="183">
        <v>0</v>
      </c>
      <c r="T703" s="184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85" t="s">
        <v>251</v>
      </c>
      <c r="AT703" s="185" t="s">
        <v>157</v>
      </c>
      <c r="AU703" s="185" t="s">
        <v>83</v>
      </c>
      <c r="AY703" s="17" t="s">
        <v>155</v>
      </c>
      <c r="BE703" s="186">
        <f>IF(N703="základní",J703,0)</f>
        <v>0</v>
      </c>
      <c r="BF703" s="186">
        <f>IF(N703="snížená",J703,0)</f>
        <v>0</v>
      </c>
      <c r="BG703" s="186">
        <f>IF(N703="zákl. přenesená",J703,0)</f>
        <v>0</v>
      </c>
      <c r="BH703" s="186">
        <f>IF(N703="sníž. přenesená",J703,0)</f>
        <v>0</v>
      </c>
      <c r="BI703" s="186">
        <f>IF(N703="nulová",J703,0)</f>
        <v>0</v>
      </c>
      <c r="BJ703" s="17" t="s">
        <v>81</v>
      </c>
      <c r="BK703" s="186">
        <f>ROUND(I703*H703,2)</f>
        <v>0</v>
      </c>
      <c r="BL703" s="17" t="s">
        <v>251</v>
      </c>
      <c r="BM703" s="185" t="s">
        <v>1423</v>
      </c>
    </row>
    <row r="704" spans="1:65" s="2" customFormat="1" ht="10.199999999999999" x14ac:dyDescent="0.2">
      <c r="A704" s="34"/>
      <c r="B704" s="35"/>
      <c r="C704" s="36"/>
      <c r="D704" s="187" t="s">
        <v>163</v>
      </c>
      <c r="E704" s="36"/>
      <c r="F704" s="188" t="s">
        <v>1424</v>
      </c>
      <c r="G704" s="36"/>
      <c r="H704" s="36"/>
      <c r="I704" s="189"/>
      <c r="J704" s="36"/>
      <c r="K704" s="36"/>
      <c r="L704" s="39"/>
      <c r="M704" s="190"/>
      <c r="N704" s="191"/>
      <c r="O704" s="64"/>
      <c r="P704" s="64"/>
      <c r="Q704" s="64"/>
      <c r="R704" s="64"/>
      <c r="S704" s="64"/>
      <c r="T704" s="65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7" t="s">
        <v>163</v>
      </c>
      <c r="AU704" s="17" t="s">
        <v>83</v>
      </c>
    </row>
    <row r="705" spans="1:65" s="13" customFormat="1" ht="10.199999999999999" x14ac:dyDescent="0.2">
      <c r="B705" s="192"/>
      <c r="C705" s="193"/>
      <c r="D705" s="194" t="s">
        <v>165</v>
      </c>
      <c r="E705" s="195" t="s">
        <v>19</v>
      </c>
      <c r="F705" s="196" t="s">
        <v>1425</v>
      </c>
      <c r="G705" s="193"/>
      <c r="H705" s="197">
        <v>131</v>
      </c>
      <c r="I705" s="198"/>
      <c r="J705" s="193"/>
      <c r="K705" s="193"/>
      <c r="L705" s="199"/>
      <c r="M705" s="200"/>
      <c r="N705" s="201"/>
      <c r="O705" s="201"/>
      <c r="P705" s="201"/>
      <c r="Q705" s="201"/>
      <c r="R705" s="201"/>
      <c r="S705" s="201"/>
      <c r="T705" s="202"/>
      <c r="AT705" s="203" t="s">
        <v>165</v>
      </c>
      <c r="AU705" s="203" t="s">
        <v>83</v>
      </c>
      <c r="AV705" s="13" t="s">
        <v>83</v>
      </c>
      <c r="AW705" s="13" t="s">
        <v>35</v>
      </c>
      <c r="AX705" s="13" t="s">
        <v>81</v>
      </c>
      <c r="AY705" s="203" t="s">
        <v>155</v>
      </c>
    </row>
    <row r="706" spans="1:65" s="2" customFormat="1" ht="16.5" customHeight="1" x14ac:dyDescent="0.2">
      <c r="A706" s="34"/>
      <c r="B706" s="35"/>
      <c r="C706" s="215" t="s">
        <v>1426</v>
      </c>
      <c r="D706" s="215" t="s">
        <v>336</v>
      </c>
      <c r="E706" s="216" t="s">
        <v>1427</v>
      </c>
      <c r="F706" s="217" t="s">
        <v>1428</v>
      </c>
      <c r="G706" s="218" t="s">
        <v>171</v>
      </c>
      <c r="H706" s="219">
        <v>9</v>
      </c>
      <c r="I706" s="220"/>
      <c r="J706" s="221">
        <f>ROUND(I706*H706,2)</f>
        <v>0</v>
      </c>
      <c r="K706" s="217" t="s">
        <v>160</v>
      </c>
      <c r="L706" s="222"/>
      <c r="M706" s="223" t="s">
        <v>19</v>
      </c>
      <c r="N706" s="224" t="s">
        <v>44</v>
      </c>
      <c r="O706" s="64"/>
      <c r="P706" s="183">
        <f>O706*H706</f>
        <v>0</v>
      </c>
      <c r="Q706" s="183">
        <v>1.2E-2</v>
      </c>
      <c r="R706" s="183">
        <f>Q706*H706</f>
        <v>0.108</v>
      </c>
      <c r="S706" s="183">
        <v>0</v>
      </c>
      <c r="T706" s="184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85" t="s">
        <v>349</v>
      </c>
      <c r="AT706" s="185" t="s">
        <v>336</v>
      </c>
      <c r="AU706" s="185" t="s">
        <v>83</v>
      </c>
      <c r="AY706" s="17" t="s">
        <v>155</v>
      </c>
      <c r="BE706" s="186">
        <f>IF(N706="základní",J706,0)</f>
        <v>0</v>
      </c>
      <c r="BF706" s="186">
        <f>IF(N706="snížená",J706,0)</f>
        <v>0</v>
      </c>
      <c r="BG706" s="186">
        <f>IF(N706="zákl. přenesená",J706,0)</f>
        <v>0</v>
      </c>
      <c r="BH706" s="186">
        <f>IF(N706="sníž. přenesená",J706,0)</f>
        <v>0</v>
      </c>
      <c r="BI706" s="186">
        <f>IF(N706="nulová",J706,0)</f>
        <v>0</v>
      </c>
      <c r="BJ706" s="17" t="s">
        <v>81</v>
      </c>
      <c r="BK706" s="186">
        <f>ROUND(I706*H706,2)</f>
        <v>0</v>
      </c>
      <c r="BL706" s="17" t="s">
        <v>251</v>
      </c>
      <c r="BM706" s="185" t="s">
        <v>1429</v>
      </c>
    </row>
    <row r="707" spans="1:65" s="2" customFormat="1" ht="16.5" customHeight="1" x14ac:dyDescent="0.2">
      <c r="A707" s="34"/>
      <c r="B707" s="35"/>
      <c r="C707" s="215" t="s">
        <v>1430</v>
      </c>
      <c r="D707" s="215" t="s">
        <v>336</v>
      </c>
      <c r="E707" s="216" t="s">
        <v>1431</v>
      </c>
      <c r="F707" s="217" t="s">
        <v>1432</v>
      </c>
      <c r="G707" s="218" t="s">
        <v>171</v>
      </c>
      <c r="H707" s="219">
        <v>2</v>
      </c>
      <c r="I707" s="220"/>
      <c r="J707" s="221">
        <f>ROUND(I707*H707,2)</f>
        <v>0</v>
      </c>
      <c r="K707" s="217" t="s">
        <v>160</v>
      </c>
      <c r="L707" s="222"/>
      <c r="M707" s="223" t="s">
        <v>19</v>
      </c>
      <c r="N707" s="224" t="s">
        <v>44</v>
      </c>
      <c r="O707" s="64"/>
      <c r="P707" s="183">
        <f>O707*H707</f>
        <v>0</v>
      </c>
      <c r="Q707" s="183">
        <v>8.9999999999999993E-3</v>
      </c>
      <c r="R707" s="183">
        <f>Q707*H707</f>
        <v>1.7999999999999999E-2</v>
      </c>
      <c r="S707" s="183">
        <v>0</v>
      </c>
      <c r="T707" s="184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85" t="s">
        <v>349</v>
      </c>
      <c r="AT707" s="185" t="s">
        <v>336</v>
      </c>
      <c r="AU707" s="185" t="s">
        <v>83</v>
      </c>
      <c r="AY707" s="17" t="s">
        <v>155</v>
      </c>
      <c r="BE707" s="186">
        <f>IF(N707="základní",J707,0)</f>
        <v>0</v>
      </c>
      <c r="BF707" s="186">
        <f>IF(N707="snížená",J707,0)</f>
        <v>0</v>
      </c>
      <c r="BG707" s="186">
        <f>IF(N707="zákl. přenesená",J707,0)</f>
        <v>0</v>
      </c>
      <c r="BH707" s="186">
        <f>IF(N707="sníž. přenesená",J707,0)</f>
        <v>0</v>
      </c>
      <c r="BI707" s="186">
        <f>IF(N707="nulová",J707,0)</f>
        <v>0</v>
      </c>
      <c r="BJ707" s="17" t="s">
        <v>81</v>
      </c>
      <c r="BK707" s="186">
        <f>ROUND(I707*H707,2)</f>
        <v>0</v>
      </c>
      <c r="BL707" s="17" t="s">
        <v>251</v>
      </c>
      <c r="BM707" s="185" t="s">
        <v>1433</v>
      </c>
    </row>
    <row r="708" spans="1:65" s="2" customFormat="1" ht="16.5" customHeight="1" x14ac:dyDescent="0.2">
      <c r="A708" s="34"/>
      <c r="B708" s="35"/>
      <c r="C708" s="174" t="s">
        <v>1434</v>
      </c>
      <c r="D708" s="174" t="s">
        <v>157</v>
      </c>
      <c r="E708" s="175" t="s">
        <v>1435</v>
      </c>
      <c r="F708" s="176" t="s">
        <v>1436</v>
      </c>
      <c r="G708" s="177" t="s">
        <v>1422</v>
      </c>
      <c r="H708" s="178">
        <v>250</v>
      </c>
      <c r="I708" s="179"/>
      <c r="J708" s="180">
        <f>ROUND(I708*H708,2)</f>
        <v>0</v>
      </c>
      <c r="K708" s="176" t="s">
        <v>160</v>
      </c>
      <c r="L708" s="39"/>
      <c r="M708" s="181" t="s">
        <v>19</v>
      </c>
      <c r="N708" s="182" t="s">
        <v>44</v>
      </c>
      <c r="O708" s="64"/>
      <c r="P708" s="183">
        <f>O708*H708</f>
        <v>0</v>
      </c>
      <c r="Q708" s="183">
        <v>5.0000000000000002E-5</v>
      </c>
      <c r="R708" s="183">
        <f>Q708*H708</f>
        <v>1.2500000000000001E-2</v>
      </c>
      <c r="S708" s="183">
        <v>0</v>
      </c>
      <c r="T708" s="184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85" t="s">
        <v>251</v>
      </c>
      <c r="AT708" s="185" t="s">
        <v>157</v>
      </c>
      <c r="AU708" s="185" t="s">
        <v>83</v>
      </c>
      <c r="AY708" s="17" t="s">
        <v>155</v>
      </c>
      <c r="BE708" s="186">
        <f>IF(N708="základní",J708,0)</f>
        <v>0</v>
      </c>
      <c r="BF708" s="186">
        <f>IF(N708="snížená",J708,0)</f>
        <v>0</v>
      </c>
      <c r="BG708" s="186">
        <f>IF(N708="zákl. přenesená",J708,0)</f>
        <v>0</v>
      </c>
      <c r="BH708" s="186">
        <f>IF(N708="sníž. přenesená",J708,0)</f>
        <v>0</v>
      </c>
      <c r="BI708" s="186">
        <f>IF(N708="nulová",J708,0)</f>
        <v>0</v>
      </c>
      <c r="BJ708" s="17" t="s">
        <v>81</v>
      </c>
      <c r="BK708" s="186">
        <f>ROUND(I708*H708,2)</f>
        <v>0</v>
      </c>
      <c r="BL708" s="17" t="s">
        <v>251</v>
      </c>
      <c r="BM708" s="185" t="s">
        <v>1437</v>
      </c>
    </row>
    <row r="709" spans="1:65" s="2" customFormat="1" ht="10.199999999999999" x14ac:dyDescent="0.2">
      <c r="A709" s="34"/>
      <c r="B709" s="35"/>
      <c r="C709" s="36"/>
      <c r="D709" s="187" t="s">
        <v>163</v>
      </c>
      <c r="E709" s="36"/>
      <c r="F709" s="188" t="s">
        <v>1438</v>
      </c>
      <c r="G709" s="36"/>
      <c r="H709" s="36"/>
      <c r="I709" s="189"/>
      <c r="J709" s="36"/>
      <c r="K709" s="36"/>
      <c r="L709" s="39"/>
      <c r="M709" s="190"/>
      <c r="N709" s="191"/>
      <c r="O709" s="64"/>
      <c r="P709" s="64"/>
      <c r="Q709" s="64"/>
      <c r="R709" s="64"/>
      <c r="S709" s="64"/>
      <c r="T709" s="65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163</v>
      </c>
      <c r="AU709" s="17" t="s">
        <v>83</v>
      </c>
    </row>
    <row r="710" spans="1:65" s="2" customFormat="1" ht="16.5" customHeight="1" x14ac:dyDescent="0.2">
      <c r="A710" s="34"/>
      <c r="B710" s="35"/>
      <c r="C710" s="215" t="s">
        <v>1439</v>
      </c>
      <c r="D710" s="215" t="s">
        <v>336</v>
      </c>
      <c r="E710" s="216" t="s">
        <v>1440</v>
      </c>
      <c r="F710" s="217" t="s">
        <v>1441</v>
      </c>
      <c r="G710" s="218" t="s">
        <v>1007</v>
      </c>
      <c r="H710" s="219">
        <v>1</v>
      </c>
      <c r="I710" s="220"/>
      <c r="J710" s="221">
        <f>ROUND(I710*H710,2)</f>
        <v>0</v>
      </c>
      <c r="K710" s="217" t="s">
        <v>19</v>
      </c>
      <c r="L710" s="222"/>
      <c r="M710" s="223" t="s">
        <v>19</v>
      </c>
      <c r="N710" s="224" t="s">
        <v>44</v>
      </c>
      <c r="O710" s="64"/>
      <c r="P710" s="183">
        <f>O710*H710</f>
        <v>0</v>
      </c>
      <c r="Q710" s="183">
        <v>0</v>
      </c>
      <c r="R710" s="183">
        <f>Q710*H710</f>
        <v>0</v>
      </c>
      <c r="S710" s="183">
        <v>0</v>
      </c>
      <c r="T710" s="184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85" t="s">
        <v>349</v>
      </c>
      <c r="AT710" s="185" t="s">
        <v>336</v>
      </c>
      <c r="AU710" s="185" t="s">
        <v>83</v>
      </c>
      <c r="AY710" s="17" t="s">
        <v>155</v>
      </c>
      <c r="BE710" s="186">
        <f>IF(N710="základní",J710,0)</f>
        <v>0</v>
      </c>
      <c r="BF710" s="186">
        <f>IF(N710="snížená",J710,0)</f>
        <v>0</v>
      </c>
      <c r="BG710" s="186">
        <f>IF(N710="zákl. přenesená",J710,0)</f>
        <v>0</v>
      </c>
      <c r="BH710" s="186">
        <f>IF(N710="sníž. přenesená",J710,0)</f>
        <v>0</v>
      </c>
      <c r="BI710" s="186">
        <f>IF(N710="nulová",J710,0)</f>
        <v>0</v>
      </c>
      <c r="BJ710" s="17" t="s">
        <v>81</v>
      </c>
      <c r="BK710" s="186">
        <f>ROUND(I710*H710,2)</f>
        <v>0</v>
      </c>
      <c r="BL710" s="17" t="s">
        <v>251</v>
      </c>
      <c r="BM710" s="185" t="s">
        <v>1442</v>
      </c>
    </row>
    <row r="711" spans="1:65" s="2" customFormat="1" ht="24.15" customHeight="1" x14ac:dyDescent="0.2">
      <c r="A711" s="34"/>
      <c r="B711" s="35"/>
      <c r="C711" s="174" t="s">
        <v>1443</v>
      </c>
      <c r="D711" s="174" t="s">
        <v>157</v>
      </c>
      <c r="E711" s="175" t="s">
        <v>1444</v>
      </c>
      <c r="F711" s="176" t="s">
        <v>1445</v>
      </c>
      <c r="G711" s="177" t="s">
        <v>203</v>
      </c>
      <c r="H711" s="178">
        <v>0.51700000000000002</v>
      </c>
      <c r="I711" s="179"/>
      <c r="J711" s="180">
        <f>ROUND(I711*H711,2)</f>
        <v>0</v>
      </c>
      <c r="K711" s="176" t="s">
        <v>160</v>
      </c>
      <c r="L711" s="39"/>
      <c r="M711" s="181" t="s">
        <v>19</v>
      </c>
      <c r="N711" s="182" t="s">
        <v>44</v>
      </c>
      <c r="O711" s="64"/>
      <c r="P711" s="183">
        <f>O711*H711</f>
        <v>0</v>
      </c>
      <c r="Q711" s="183">
        <v>0</v>
      </c>
      <c r="R711" s="183">
        <f>Q711*H711</f>
        <v>0</v>
      </c>
      <c r="S711" s="183">
        <v>0</v>
      </c>
      <c r="T711" s="184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85" t="s">
        <v>251</v>
      </c>
      <c r="AT711" s="185" t="s">
        <v>157</v>
      </c>
      <c r="AU711" s="185" t="s">
        <v>83</v>
      </c>
      <c r="AY711" s="17" t="s">
        <v>155</v>
      </c>
      <c r="BE711" s="186">
        <f>IF(N711="základní",J711,0)</f>
        <v>0</v>
      </c>
      <c r="BF711" s="186">
        <f>IF(N711="snížená",J711,0)</f>
        <v>0</v>
      </c>
      <c r="BG711" s="186">
        <f>IF(N711="zákl. přenesená",J711,0)</f>
        <v>0</v>
      </c>
      <c r="BH711" s="186">
        <f>IF(N711="sníž. přenesená",J711,0)</f>
        <v>0</v>
      </c>
      <c r="BI711" s="186">
        <f>IF(N711="nulová",J711,0)</f>
        <v>0</v>
      </c>
      <c r="BJ711" s="17" t="s">
        <v>81</v>
      </c>
      <c r="BK711" s="186">
        <f>ROUND(I711*H711,2)</f>
        <v>0</v>
      </c>
      <c r="BL711" s="17" t="s">
        <v>251</v>
      </c>
      <c r="BM711" s="185" t="s">
        <v>1446</v>
      </c>
    </row>
    <row r="712" spans="1:65" s="2" customFormat="1" ht="10.199999999999999" x14ac:dyDescent="0.2">
      <c r="A712" s="34"/>
      <c r="B712" s="35"/>
      <c r="C712" s="36"/>
      <c r="D712" s="187" t="s">
        <v>163</v>
      </c>
      <c r="E712" s="36"/>
      <c r="F712" s="188" t="s">
        <v>1447</v>
      </c>
      <c r="G712" s="36"/>
      <c r="H712" s="36"/>
      <c r="I712" s="189"/>
      <c r="J712" s="36"/>
      <c r="K712" s="36"/>
      <c r="L712" s="39"/>
      <c r="M712" s="190"/>
      <c r="N712" s="191"/>
      <c r="O712" s="64"/>
      <c r="P712" s="64"/>
      <c r="Q712" s="64"/>
      <c r="R712" s="64"/>
      <c r="S712" s="64"/>
      <c r="T712" s="65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7" t="s">
        <v>163</v>
      </c>
      <c r="AU712" s="17" t="s">
        <v>83</v>
      </c>
    </row>
    <row r="713" spans="1:65" s="12" customFormat="1" ht="22.8" customHeight="1" x14ac:dyDescent="0.25">
      <c r="B713" s="158"/>
      <c r="C713" s="159"/>
      <c r="D713" s="160" t="s">
        <v>72</v>
      </c>
      <c r="E713" s="172" t="s">
        <v>1448</v>
      </c>
      <c r="F713" s="172" t="s">
        <v>1449</v>
      </c>
      <c r="G713" s="159"/>
      <c r="H713" s="159"/>
      <c r="I713" s="162"/>
      <c r="J713" s="173">
        <f>BK713</f>
        <v>0</v>
      </c>
      <c r="K713" s="159"/>
      <c r="L713" s="164"/>
      <c r="M713" s="165"/>
      <c r="N713" s="166"/>
      <c r="O713" s="166"/>
      <c r="P713" s="167">
        <f>SUM(P714:P776)</f>
        <v>0</v>
      </c>
      <c r="Q713" s="166"/>
      <c r="R713" s="167">
        <f>SUM(R714:R776)</f>
        <v>27.581760559999999</v>
      </c>
      <c r="S713" s="166"/>
      <c r="T713" s="168">
        <f>SUM(T714:T776)</f>
        <v>37.822896299999996</v>
      </c>
      <c r="AR713" s="169" t="s">
        <v>83</v>
      </c>
      <c r="AT713" s="170" t="s">
        <v>72</v>
      </c>
      <c r="AU713" s="170" t="s">
        <v>81</v>
      </c>
      <c r="AY713" s="169" t="s">
        <v>155</v>
      </c>
      <c r="BK713" s="171">
        <f>SUM(BK714:BK776)</f>
        <v>0</v>
      </c>
    </row>
    <row r="714" spans="1:65" s="2" customFormat="1" ht="16.5" customHeight="1" x14ac:dyDescent="0.2">
      <c r="A714" s="34"/>
      <c r="B714" s="35"/>
      <c r="C714" s="174" t="s">
        <v>1450</v>
      </c>
      <c r="D714" s="174" t="s">
        <v>157</v>
      </c>
      <c r="E714" s="175" t="s">
        <v>1451</v>
      </c>
      <c r="F714" s="176" t="s">
        <v>1452</v>
      </c>
      <c r="G714" s="177" t="s">
        <v>103</v>
      </c>
      <c r="H714" s="178">
        <v>602.33000000000004</v>
      </c>
      <c r="I714" s="179"/>
      <c r="J714" s="180">
        <f>ROUND(I714*H714,2)</f>
        <v>0</v>
      </c>
      <c r="K714" s="176" t="s">
        <v>160</v>
      </c>
      <c r="L714" s="39"/>
      <c r="M714" s="181" t="s">
        <v>19</v>
      </c>
      <c r="N714" s="182" t="s">
        <v>44</v>
      </c>
      <c r="O714" s="64"/>
      <c r="P714" s="183">
        <f>O714*H714</f>
        <v>0</v>
      </c>
      <c r="Q714" s="183">
        <v>0</v>
      </c>
      <c r="R714" s="183">
        <f>Q714*H714</f>
        <v>0</v>
      </c>
      <c r="S714" s="183">
        <v>0</v>
      </c>
      <c r="T714" s="184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85" t="s">
        <v>251</v>
      </c>
      <c r="AT714" s="185" t="s">
        <v>157</v>
      </c>
      <c r="AU714" s="185" t="s">
        <v>83</v>
      </c>
      <c r="AY714" s="17" t="s">
        <v>155</v>
      </c>
      <c r="BE714" s="186">
        <f>IF(N714="základní",J714,0)</f>
        <v>0</v>
      </c>
      <c r="BF714" s="186">
        <f>IF(N714="snížená",J714,0)</f>
        <v>0</v>
      </c>
      <c r="BG714" s="186">
        <f>IF(N714="zákl. přenesená",J714,0)</f>
        <v>0</v>
      </c>
      <c r="BH714" s="186">
        <f>IF(N714="sníž. přenesená",J714,0)</f>
        <v>0</v>
      </c>
      <c r="BI714" s="186">
        <f>IF(N714="nulová",J714,0)</f>
        <v>0</v>
      </c>
      <c r="BJ714" s="17" t="s">
        <v>81</v>
      </c>
      <c r="BK714" s="186">
        <f>ROUND(I714*H714,2)</f>
        <v>0</v>
      </c>
      <c r="BL714" s="17" t="s">
        <v>251</v>
      </c>
      <c r="BM714" s="185" t="s">
        <v>1453</v>
      </c>
    </row>
    <row r="715" spans="1:65" s="2" customFormat="1" ht="10.199999999999999" x14ac:dyDescent="0.2">
      <c r="A715" s="34"/>
      <c r="B715" s="35"/>
      <c r="C715" s="36"/>
      <c r="D715" s="187" t="s">
        <v>163</v>
      </c>
      <c r="E715" s="36"/>
      <c r="F715" s="188" t="s">
        <v>1454</v>
      </c>
      <c r="G715" s="36"/>
      <c r="H715" s="36"/>
      <c r="I715" s="189"/>
      <c r="J715" s="36"/>
      <c r="K715" s="36"/>
      <c r="L715" s="39"/>
      <c r="M715" s="190"/>
      <c r="N715" s="191"/>
      <c r="O715" s="64"/>
      <c r="P715" s="64"/>
      <c r="Q715" s="64"/>
      <c r="R715" s="64"/>
      <c r="S715" s="64"/>
      <c r="T715" s="65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7" t="s">
        <v>163</v>
      </c>
      <c r="AU715" s="17" t="s">
        <v>83</v>
      </c>
    </row>
    <row r="716" spans="1:65" s="2" customFormat="1" ht="16.5" customHeight="1" x14ac:dyDescent="0.2">
      <c r="A716" s="34"/>
      <c r="B716" s="35"/>
      <c r="C716" s="174" t="s">
        <v>1455</v>
      </c>
      <c r="D716" s="174" t="s">
        <v>157</v>
      </c>
      <c r="E716" s="175" t="s">
        <v>1456</v>
      </c>
      <c r="F716" s="176" t="s">
        <v>1457</v>
      </c>
      <c r="G716" s="177" t="s">
        <v>103</v>
      </c>
      <c r="H716" s="178">
        <v>602.33000000000004</v>
      </c>
      <c r="I716" s="179"/>
      <c r="J716" s="180">
        <f>ROUND(I716*H716,2)</f>
        <v>0</v>
      </c>
      <c r="K716" s="176" t="s">
        <v>160</v>
      </c>
      <c r="L716" s="39"/>
      <c r="M716" s="181" t="s">
        <v>19</v>
      </c>
      <c r="N716" s="182" t="s">
        <v>44</v>
      </c>
      <c r="O716" s="64"/>
      <c r="P716" s="183">
        <f>O716*H716</f>
        <v>0</v>
      </c>
      <c r="Q716" s="183">
        <v>2.9999999999999997E-4</v>
      </c>
      <c r="R716" s="183">
        <f>Q716*H716</f>
        <v>0.180699</v>
      </c>
      <c r="S716" s="183">
        <v>0</v>
      </c>
      <c r="T716" s="184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85" t="s">
        <v>251</v>
      </c>
      <c r="AT716" s="185" t="s">
        <v>157</v>
      </c>
      <c r="AU716" s="185" t="s">
        <v>83</v>
      </c>
      <c r="AY716" s="17" t="s">
        <v>155</v>
      </c>
      <c r="BE716" s="186">
        <f>IF(N716="základní",J716,0)</f>
        <v>0</v>
      </c>
      <c r="BF716" s="186">
        <f>IF(N716="snížená",J716,0)</f>
        <v>0</v>
      </c>
      <c r="BG716" s="186">
        <f>IF(N716="zákl. přenesená",J716,0)</f>
        <v>0</v>
      </c>
      <c r="BH716" s="186">
        <f>IF(N716="sníž. přenesená",J716,0)</f>
        <v>0</v>
      </c>
      <c r="BI716" s="186">
        <f>IF(N716="nulová",J716,0)</f>
        <v>0</v>
      </c>
      <c r="BJ716" s="17" t="s">
        <v>81</v>
      </c>
      <c r="BK716" s="186">
        <f>ROUND(I716*H716,2)</f>
        <v>0</v>
      </c>
      <c r="BL716" s="17" t="s">
        <v>251</v>
      </c>
      <c r="BM716" s="185" t="s">
        <v>1458</v>
      </c>
    </row>
    <row r="717" spans="1:65" s="2" customFormat="1" ht="10.199999999999999" x14ac:dyDescent="0.2">
      <c r="A717" s="34"/>
      <c r="B717" s="35"/>
      <c r="C717" s="36"/>
      <c r="D717" s="187" t="s">
        <v>163</v>
      </c>
      <c r="E717" s="36"/>
      <c r="F717" s="188" t="s">
        <v>1459</v>
      </c>
      <c r="G717" s="36"/>
      <c r="H717" s="36"/>
      <c r="I717" s="189"/>
      <c r="J717" s="36"/>
      <c r="K717" s="36"/>
      <c r="L717" s="39"/>
      <c r="M717" s="190"/>
      <c r="N717" s="191"/>
      <c r="O717" s="64"/>
      <c r="P717" s="64"/>
      <c r="Q717" s="64"/>
      <c r="R717" s="64"/>
      <c r="S717" s="64"/>
      <c r="T717" s="65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T717" s="17" t="s">
        <v>163</v>
      </c>
      <c r="AU717" s="17" t="s">
        <v>83</v>
      </c>
    </row>
    <row r="718" spans="1:65" s="2" customFormat="1" ht="33" customHeight="1" x14ac:dyDescent="0.2">
      <c r="A718" s="34"/>
      <c r="B718" s="35"/>
      <c r="C718" s="174" t="s">
        <v>1460</v>
      </c>
      <c r="D718" s="174" t="s">
        <v>157</v>
      </c>
      <c r="E718" s="175" t="s">
        <v>1461</v>
      </c>
      <c r="F718" s="176" t="s">
        <v>1462</v>
      </c>
      <c r="G718" s="177" t="s">
        <v>103</v>
      </c>
      <c r="H718" s="178">
        <v>180.69900000000001</v>
      </c>
      <c r="I718" s="179"/>
      <c r="J718" s="180">
        <f>ROUND(I718*H718,2)</f>
        <v>0</v>
      </c>
      <c r="K718" s="176" t="s">
        <v>160</v>
      </c>
      <c r="L718" s="39"/>
      <c r="M718" s="181" t="s">
        <v>19</v>
      </c>
      <c r="N718" s="182" t="s">
        <v>44</v>
      </c>
      <c r="O718" s="64"/>
      <c r="P718" s="183">
        <f>O718*H718</f>
        <v>0</v>
      </c>
      <c r="Q718" s="183">
        <v>2.6339999999999999E-2</v>
      </c>
      <c r="R718" s="183">
        <f>Q718*H718</f>
        <v>4.75961166</v>
      </c>
      <c r="S718" s="183">
        <v>0</v>
      </c>
      <c r="T718" s="184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85" t="s">
        <v>251</v>
      </c>
      <c r="AT718" s="185" t="s">
        <v>157</v>
      </c>
      <c r="AU718" s="185" t="s">
        <v>83</v>
      </c>
      <c r="AY718" s="17" t="s">
        <v>155</v>
      </c>
      <c r="BE718" s="186">
        <f>IF(N718="základní",J718,0)</f>
        <v>0</v>
      </c>
      <c r="BF718" s="186">
        <f>IF(N718="snížená",J718,0)</f>
        <v>0</v>
      </c>
      <c r="BG718" s="186">
        <f>IF(N718="zákl. přenesená",J718,0)</f>
        <v>0</v>
      </c>
      <c r="BH718" s="186">
        <f>IF(N718="sníž. přenesená",J718,0)</f>
        <v>0</v>
      </c>
      <c r="BI718" s="186">
        <f>IF(N718="nulová",J718,0)</f>
        <v>0</v>
      </c>
      <c r="BJ718" s="17" t="s">
        <v>81</v>
      </c>
      <c r="BK718" s="186">
        <f>ROUND(I718*H718,2)</f>
        <v>0</v>
      </c>
      <c r="BL718" s="17" t="s">
        <v>251</v>
      </c>
      <c r="BM718" s="185" t="s">
        <v>1463</v>
      </c>
    </row>
    <row r="719" spans="1:65" s="2" customFormat="1" ht="10.199999999999999" x14ac:dyDescent="0.2">
      <c r="A719" s="34"/>
      <c r="B719" s="35"/>
      <c r="C719" s="36"/>
      <c r="D719" s="187" t="s">
        <v>163</v>
      </c>
      <c r="E719" s="36"/>
      <c r="F719" s="188" t="s">
        <v>1464</v>
      </c>
      <c r="G719" s="36"/>
      <c r="H719" s="36"/>
      <c r="I719" s="189"/>
      <c r="J719" s="36"/>
      <c r="K719" s="36"/>
      <c r="L719" s="39"/>
      <c r="M719" s="190"/>
      <c r="N719" s="191"/>
      <c r="O719" s="64"/>
      <c r="P719" s="64"/>
      <c r="Q719" s="64"/>
      <c r="R719" s="64"/>
      <c r="S719" s="64"/>
      <c r="T719" s="65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7" t="s">
        <v>163</v>
      </c>
      <c r="AU719" s="17" t="s">
        <v>83</v>
      </c>
    </row>
    <row r="720" spans="1:65" s="13" customFormat="1" ht="10.199999999999999" x14ac:dyDescent="0.2">
      <c r="B720" s="192"/>
      <c r="C720" s="193"/>
      <c r="D720" s="194" t="s">
        <v>165</v>
      </c>
      <c r="E720" s="195" t="s">
        <v>19</v>
      </c>
      <c r="F720" s="196" t="s">
        <v>1465</v>
      </c>
      <c r="G720" s="193"/>
      <c r="H720" s="197">
        <v>180.69900000000001</v>
      </c>
      <c r="I720" s="198"/>
      <c r="J720" s="193"/>
      <c r="K720" s="193"/>
      <c r="L720" s="199"/>
      <c r="M720" s="200"/>
      <c r="N720" s="201"/>
      <c r="O720" s="201"/>
      <c r="P720" s="201"/>
      <c r="Q720" s="201"/>
      <c r="R720" s="201"/>
      <c r="S720" s="201"/>
      <c r="T720" s="202"/>
      <c r="AT720" s="203" t="s">
        <v>165</v>
      </c>
      <c r="AU720" s="203" t="s">
        <v>83</v>
      </c>
      <c r="AV720" s="13" t="s">
        <v>83</v>
      </c>
      <c r="AW720" s="13" t="s">
        <v>35</v>
      </c>
      <c r="AX720" s="13" t="s">
        <v>81</v>
      </c>
      <c r="AY720" s="203" t="s">
        <v>155</v>
      </c>
    </row>
    <row r="721" spans="1:65" s="2" customFormat="1" ht="16.5" customHeight="1" x14ac:dyDescent="0.2">
      <c r="A721" s="34"/>
      <c r="B721" s="35"/>
      <c r="C721" s="174" t="s">
        <v>1466</v>
      </c>
      <c r="D721" s="174" t="s">
        <v>157</v>
      </c>
      <c r="E721" s="175" t="s">
        <v>1467</v>
      </c>
      <c r="F721" s="176" t="s">
        <v>1468</v>
      </c>
      <c r="G721" s="177" t="s">
        <v>103</v>
      </c>
      <c r="H721" s="178">
        <v>20.7</v>
      </c>
      <c r="I721" s="179"/>
      <c r="J721" s="180">
        <f>ROUND(I721*H721,2)</f>
        <v>0</v>
      </c>
      <c r="K721" s="176" t="s">
        <v>160</v>
      </c>
      <c r="L721" s="39"/>
      <c r="M721" s="181" t="s">
        <v>19</v>
      </c>
      <c r="N721" s="182" t="s">
        <v>44</v>
      </c>
      <c r="O721" s="64"/>
      <c r="P721" s="183">
        <f>O721*H721</f>
        <v>0</v>
      </c>
      <c r="Q721" s="183">
        <v>5.0000000000000001E-4</v>
      </c>
      <c r="R721" s="183">
        <f>Q721*H721</f>
        <v>1.035E-2</v>
      </c>
      <c r="S721" s="183">
        <v>0</v>
      </c>
      <c r="T721" s="184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85" t="s">
        <v>251</v>
      </c>
      <c r="AT721" s="185" t="s">
        <v>157</v>
      </c>
      <c r="AU721" s="185" t="s">
        <v>83</v>
      </c>
      <c r="AY721" s="17" t="s">
        <v>155</v>
      </c>
      <c r="BE721" s="186">
        <f>IF(N721="základní",J721,0)</f>
        <v>0</v>
      </c>
      <c r="BF721" s="186">
        <f>IF(N721="snížená",J721,0)</f>
        <v>0</v>
      </c>
      <c r="BG721" s="186">
        <f>IF(N721="zákl. přenesená",J721,0)</f>
        <v>0</v>
      </c>
      <c r="BH721" s="186">
        <f>IF(N721="sníž. přenesená",J721,0)</f>
        <v>0</v>
      </c>
      <c r="BI721" s="186">
        <f>IF(N721="nulová",J721,0)</f>
        <v>0</v>
      </c>
      <c r="BJ721" s="17" t="s">
        <v>81</v>
      </c>
      <c r="BK721" s="186">
        <f>ROUND(I721*H721,2)</f>
        <v>0</v>
      </c>
      <c r="BL721" s="17" t="s">
        <v>251</v>
      </c>
      <c r="BM721" s="185" t="s">
        <v>1469</v>
      </c>
    </row>
    <row r="722" spans="1:65" s="2" customFormat="1" ht="10.199999999999999" x14ac:dyDescent="0.2">
      <c r="A722" s="34"/>
      <c r="B722" s="35"/>
      <c r="C722" s="36"/>
      <c r="D722" s="187" t="s">
        <v>163</v>
      </c>
      <c r="E722" s="36"/>
      <c r="F722" s="188" t="s">
        <v>1470</v>
      </c>
      <c r="G722" s="36"/>
      <c r="H722" s="36"/>
      <c r="I722" s="189"/>
      <c r="J722" s="36"/>
      <c r="K722" s="36"/>
      <c r="L722" s="39"/>
      <c r="M722" s="190"/>
      <c r="N722" s="191"/>
      <c r="O722" s="64"/>
      <c r="P722" s="64"/>
      <c r="Q722" s="64"/>
      <c r="R722" s="64"/>
      <c r="S722" s="64"/>
      <c r="T722" s="65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7" t="s">
        <v>163</v>
      </c>
      <c r="AU722" s="17" t="s">
        <v>83</v>
      </c>
    </row>
    <row r="723" spans="1:65" s="2" customFormat="1" ht="21.75" customHeight="1" x14ac:dyDescent="0.2">
      <c r="A723" s="34"/>
      <c r="B723" s="35"/>
      <c r="C723" s="174" t="s">
        <v>1471</v>
      </c>
      <c r="D723" s="174" t="s">
        <v>157</v>
      </c>
      <c r="E723" s="175" t="s">
        <v>1472</v>
      </c>
      <c r="F723" s="176" t="s">
        <v>1473</v>
      </c>
      <c r="G723" s="177" t="s">
        <v>103</v>
      </c>
      <c r="H723" s="178">
        <v>602.33000000000004</v>
      </c>
      <c r="I723" s="179"/>
      <c r="J723" s="180">
        <f>ROUND(I723*H723,2)</f>
        <v>0</v>
      </c>
      <c r="K723" s="176" t="s">
        <v>160</v>
      </c>
      <c r="L723" s="39"/>
      <c r="M723" s="181" t="s">
        <v>19</v>
      </c>
      <c r="N723" s="182" t="s">
        <v>44</v>
      </c>
      <c r="O723" s="64"/>
      <c r="P723" s="183">
        <f>O723*H723</f>
        <v>0</v>
      </c>
      <c r="Q723" s="183">
        <v>4.5500000000000002E-3</v>
      </c>
      <c r="R723" s="183">
        <f>Q723*H723</f>
        <v>2.7406015000000004</v>
      </c>
      <c r="S723" s="183">
        <v>0</v>
      </c>
      <c r="T723" s="184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85" t="s">
        <v>251</v>
      </c>
      <c r="AT723" s="185" t="s">
        <v>157</v>
      </c>
      <c r="AU723" s="185" t="s">
        <v>83</v>
      </c>
      <c r="AY723" s="17" t="s">
        <v>155</v>
      </c>
      <c r="BE723" s="186">
        <f>IF(N723="základní",J723,0)</f>
        <v>0</v>
      </c>
      <c r="BF723" s="186">
        <f>IF(N723="snížená",J723,0)</f>
        <v>0</v>
      </c>
      <c r="BG723" s="186">
        <f>IF(N723="zákl. přenesená",J723,0)</f>
        <v>0</v>
      </c>
      <c r="BH723" s="186">
        <f>IF(N723="sníž. přenesená",J723,0)</f>
        <v>0</v>
      </c>
      <c r="BI723" s="186">
        <f>IF(N723="nulová",J723,0)</f>
        <v>0</v>
      </c>
      <c r="BJ723" s="17" t="s">
        <v>81</v>
      </c>
      <c r="BK723" s="186">
        <f>ROUND(I723*H723,2)</f>
        <v>0</v>
      </c>
      <c r="BL723" s="17" t="s">
        <v>251</v>
      </c>
      <c r="BM723" s="185" t="s">
        <v>1474</v>
      </c>
    </row>
    <row r="724" spans="1:65" s="2" customFormat="1" ht="10.199999999999999" x14ac:dyDescent="0.2">
      <c r="A724" s="34"/>
      <c r="B724" s="35"/>
      <c r="C724" s="36"/>
      <c r="D724" s="187" t="s">
        <v>163</v>
      </c>
      <c r="E724" s="36"/>
      <c r="F724" s="188" t="s">
        <v>1475</v>
      </c>
      <c r="G724" s="36"/>
      <c r="H724" s="36"/>
      <c r="I724" s="189"/>
      <c r="J724" s="36"/>
      <c r="K724" s="36"/>
      <c r="L724" s="39"/>
      <c r="M724" s="190"/>
      <c r="N724" s="191"/>
      <c r="O724" s="64"/>
      <c r="P724" s="64"/>
      <c r="Q724" s="64"/>
      <c r="R724" s="64"/>
      <c r="S724" s="64"/>
      <c r="T724" s="65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T724" s="17" t="s">
        <v>163</v>
      </c>
      <c r="AU724" s="17" t="s">
        <v>83</v>
      </c>
    </row>
    <row r="725" spans="1:65" s="13" customFormat="1" ht="10.199999999999999" x14ac:dyDescent="0.2">
      <c r="B725" s="192"/>
      <c r="C725" s="193"/>
      <c r="D725" s="194" t="s">
        <v>165</v>
      </c>
      <c r="E725" s="195" t="s">
        <v>19</v>
      </c>
      <c r="F725" s="196" t="s">
        <v>97</v>
      </c>
      <c r="G725" s="193"/>
      <c r="H725" s="197">
        <v>602.33000000000004</v>
      </c>
      <c r="I725" s="198"/>
      <c r="J725" s="193"/>
      <c r="K725" s="193"/>
      <c r="L725" s="199"/>
      <c r="M725" s="200"/>
      <c r="N725" s="201"/>
      <c r="O725" s="201"/>
      <c r="P725" s="201"/>
      <c r="Q725" s="201"/>
      <c r="R725" s="201"/>
      <c r="S725" s="201"/>
      <c r="T725" s="202"/>
      <c r="AT725" s="203" t="s">
        <v>165</v>
      </c>
      <c r="AU725" s="203" t="s">
        <v>83</v>
      </c>
      <c r="AV725" s="13" t="s">
        <v>83</v>
      </c>
      <c r="AW725" s="13" t="s">
        <v>35</v>
      </c>
      <c r="AX725" s="13" t="s">
        <v>81</v>
      </c>
      <c r="AY725" s="203" t="s">
        <v>155</v>
      </c>
    </row>
    <row r="726" spans="1:65" s="2" customFormat="1" ht="16.5" customHeight="1" x14ac:dyDescent="0.2">
      <c r="A726" s="34"/>
      <c r="B726" s="35"/>
      <c r="C726" s="174" t="s">
        <v>1476</v>
      </c>
      <c r="D726" s="174" t="s">
        <v>157</v>
      </c>
      <c r="E726" s="175" t="s">
        <v>1477</v>
      </c>
      <c r="F726" s="176" t="s">
        <v>1478</v>
      </c>
      <c r="G726" s="177" t="s">
        <v>307</v>
      </c>
      <c r="H726" s="178">
        <v>42</v>
      </c>
      <c r="I726" s="179"/>
      <c r="J726" s="180">
        <f>ROUND(I726*H726,2)</f>
        <v>0</v>
      </c>
      <c r="K726" s="176" t="s">
        <v>160</v>
      </c>
      <c r="L726" s="39"/>
      <c r="M726" s="181" t="s">
        <v>19</v>
      </c>
      <c r="N726" s="182" t="s">
        <v>44</v>
      </c>
      <c r="O726" s="64"/>
      <c r="P726" s="183">
        <f>O726*H726</f>
        <v>0</v>
      </c>
      <c r="Q726" s="183">
        <v>0</v>
      </c>
      <c r="R726" s="183">
        <f>Q726*H726</f>
        <v>0</v>
      </c>
      <c r="S726" s="183">
        <v>0</v>
      </c>
      <c r="T726" s="184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85" t="s">
        <v>251</v>
      </c>
      <c r="AT726" s="185" t="s">
        <v>157</v>
      </c>
      <c r="AU726" s="185" t="s">
        <v>83</v>
      </c>
      <c r="AY726" s="17" t="s">
        <v>155</v>
      </c>
      <c r="BE726" s="186">
        <f>IF(N726="základní",J726,0)</f>
        <v>0</v>
      </c>
      <c r="BF726" s="186">
        <f>IF(N726="snížená",J726,0)</f>
        <v>0</v>
      </c>
      <c r="BG726" s="186">
        <f>IF(N726="zákl. přenesená",J726,0)</f>
        <v>0</v>
      </c>
      <c r="BH726" s="186">
        <f>IF(N726="sníž. přenesená",J726,0)</f>
        <v>0</v>
      </c>
      <c r="BI726" s="186">
        <f>IF(N726="nulová",J726,0)</f>
        <v>0</v>
      </c>
      <c r="BJ726" s="17" t="s">
        <v>81</v>
      </c>
      <c r="BK726" s="186">
        <f>ROUND(I726*H726,2)</f>
        <v>0</v>
      </c>
      <c r="BL726" s="17" t="s">
        <v>251</v>
      </c>
      <c r="BM726" s="185" t="s">
        <v>1479</v>
      </c>
    </row>
    <row r="727" spans="1:65" s="2" customFormat="1" ht="10.199999999999999" x14ac:dyDescent="0.2">
      <c r="A727" s="34"/>
      <c r="B727" s="35"/>
      <c r="C727" s="36"/>
      <c r="D727" s="187" t="s">
        <v>163</v>
      </c>
      <c r="E727" s="36"/>
      <c r="F727" s="188" t="s">
        <v>1480</v>
      </c>
      <c r="G727" s="36"/>
      <c r="H727" s="36"/>
      <c r="I727" s="189"/>
      <c r="J727" s="36"/>
      <c r="K727" s="36"/>
      <c r="L727" s="39"/>
      <c r="M727" s="190"/>
      <c r="N727" s="191"/>
      <c r="O727" s="64"/>
      <c r="P727" s="64"/>
      <c r="Q727" s="64"/>
      <c r="R727" s="64"/>
      <c r="S727" s="64"/>
      <c r="T727" s="65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7" t="s">
        <v>163</v>
      </c>
      <c r="AU727" s="17" t="s">
        <v>83</v>
      </c>
    </row>
    <row r="728" spans="1:65" s="2" customFormat="1" ht="16.5" customHeight="1" x14ac:dyDescent="0.2">
      <c r="A728" s="34"/>
      <c r="B728" s="35"/>
      <c r="C728" s="215" t="s">
        <v>1481</v>
      </c>
      <c r="D728" s="215" t="s">
        <v>336</v>
      </c>
      <c r="E728" s="216" t="s">
        <v>1482</v>
      </c>
      <c r="F728" s="217" t="s">
        <v>1483</v>
      </c>
      <c r="G728" s="218" t="s">
        <v>307</v>
      </c>
      <c r="H728" s="219">
        <v>46.2</v>
      </c>
      <c r="I728" s="220"/>
      <c r="J728" s="221">
        <f>ROUND(I728*H728,2)</f>
        <v>0</v>
      </c>
      <c r="K728" s="217" t="s">
        <v>160</v>
      </c>
      <c r="L728" s="222"/>
      <c r="M728" s="223" t="s">
        <v>19</v>
      </c>
      <c r="N728" s="224" t="s">
        <v>44</v>
      </c>
      <c r="O728" s="64"/>
      <c r="P728" s="183">
        <f>O728*H728</f>
        <v>0</v>
      </c>
      <c r="Q728" s="183">
        <v>1.2999999999999999E-4</v>
      </c>
      <c r="R728" s="183">
        <f>Q728*H728</f>
        <v>6.0060000000000001E-3</v>
      </c>
      <c r="S728" s="183">
        <v>0</v>
      </c>
      <c r="T728" s="184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85" t="s">
        <v>349</v>
      </c>
      <c r="AT728" s="185" t="s">
        <v>336</v>
      </c>
      <c r="AU728" s="185" t="s">
        <v>83</v>
      </c>
      <c r="AY728" s="17" t="s">
        <v>155</v>
      </c>
      <c r="BE728" s="186">
        <f>IF(N728="základní",J728,0)</f>
        <v>0</v>
      </c>
      <c r="BF728" s="186">
        <f>IF(N728="snížená",J728,0)</f>
        <v>0</v>
      </c>
      <c r="BG728" s="186">
        <f>IF(N728="zákl. přenesená",J728,0)</f>
        <v>0</v>
      </c>
      <c r="BH728" s="186">
        <f>IF(N728="sníž. přenesená",J728,0)</f>
        <v>0</v>
      </c>
      <c r="BI728" s="186">
        <f>IF(N728="nulová",J728,0)</f>
        <v>0</v>
      </c>
      <c r="BJ728" s="17" t="s">
        <v>81</v>
      </c>
      <c r="BK728" s="186">
        <f>ROUND(I728*H728,2)</f>
        <v>0</v>
      </c>
      <c r="BL728" s="17" t="s">
        <v>251</v>
      </c>
      <c r="BM728" s="185" t="s">
        <v>1484</v>
      </c>
    </row>
    <row r="729" spans="1:65" s="13" customFormat="1" ht="10.199999999999999" x14ac:dyDescent="0.2">
      <c r="B729" s="192"/>
      <c r="C729" s="193"/>
      <c r="D729" s="194" t="s">
        <v>165</v>
      </c>
      <c r="E729" s="193"/>
      <c r="F729" s="196" t="s">
        <v>1485</v>
      </c>
      <c r="G729" s="193"/>
      <c r="H729" s="197">
        <v>46.2</v>
      </c>
      <c r="I729" s="198"/>
      <c r="J729" s="193"/>
      <c r="K729" s="193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165</v>
      </c>
      <c r="AU729" s="203" t="s">
        <v>83</v>
      </c>
      <c r="AV729" s="13" t="s">
        <v>83</v>
      </c>
      <c r="AW729" s="13" t="s">
        <v>4</v>
      </c>
      <c r="AX729" s="13" t="s">
        <v>81</v>
      </c>
      <c r="AY729" s="203" t="s">
        <v>155</v>
      </c>
    </row>
    <row r="730" spans="1:65" s="2" customFormat="1" ht="16.5" customHeight="1" x14ac:dyDescent="0.2">
      <c r="A730" s="34"/>
      <c r="B730" s="35"/>
      <c r="C730" s="174" t="s">
        <v>1486</v>
      </c>
      <c r="D730" s="174" t="s">
        <v>157</v>
      </c>
      <c r="E730" s="175" t="s">
        <v>1487</v>
      </c>
      <c r="F730" s="176" t="s">
        <v>1488</v>
      </c>
      <c r="G730" s="177" t="s">
        <v>307</v>
      </c>
      <c r="H730" s="178">
        <v>12.6</v>
      </c>
      <c r="I730" s="179"/>
      <c r="J730" s="180">
        <f>ROUND(I730*H730,2)</f>
        <v>0</v>
      </c>
      <c r="K730" s="176" t="s">
        <v>160</v>
      </c>
      <c r="L730" s="39"/>
      <c r="M730" s="181" t="s">
        <v>19</v>
      </c>
      <c r="N730" s="182" t="s">
        <v>44</v>
      </c>
      <c r="O730" s="64"/>
      <c r="P730" s="183">
        <f>O730*H730</f>
        <v>0</v>
      </c>
      <c r="Q730" s="183">
        <v>0</v>
      </c>
      <c r="R730" s="183">
        <f>Q730*H730</f>
        <v>0</v>
      </c>
      <c r="S730" s="183">
        <v>1.23E-2</v>
      </c>
      <c r="T730" s="184">
        <f>S730*H730</f>
        <v>0.15498000000000001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85" t="s">
        <v>251</v>
      </c>
      <c r="AT730" s="185" t="s">
        <v>157</v>
      </c>
      <c r="AU730" s="185" t="s">
        <v>83</v>
      </c>
      <c r="AY730" s="17" t="s">
        <v>155</v>
      </c>
      <c r="BE730" s="186">
        <f>IF(N730="základní",J730,0)</f>
        <v>0</v>
      </c>
      <c r="BF730" s="186">
        <f>IF(N730="snížená",J730,0)</f>
        <v>0</v>
      </c>
      <c r="BG730" s="186">
        <f>IF(N730="zákl. přenesená",J730,0)</f>
        <v>0</v>
      </c>
      <c r="BH730" s="186">
        <f>IF(N730="sníž. přenesená",J730,0)</f>
        <v>0</v>
      </c>
      <c r="BI730" s="186">
        <f>IF(N730="nulová",J730,0)</f>
        <v>0</v>
      </c>
      <c r="BJ730" s="17" t="s">
        <v>81</v>
      </c>
      <c r="BK730" s="186">
        <f>ROUND(I730*H730,2)</f>
        <v>0</v>
      </c>
      <c r="BL730" s="17" t="s">
        <v>251</v>
      </c>
      <c r="BM730" s="185" t="s">
        <v>1489</v>
      </c>
    </row>
    <row r="731" spans="1:65" s="2" customFormat="1" ht="10.199999999999999" x14ac:dyDescent="0.2">
      <c r="A731" s="34"/>
      <c r="B731" s="35"/>
      <c r="C731" s="36"/>
      <c r="D731" s="187" t="s">
        <v>163</v>
      </c>
      <c r="E731" s="36"/>
      <c r="F731" s="188" t="s">
        <v>1490</v>
      </c>
      <c r="G731" s="36"/>
      <c r="H731" s="36"/>
      <c r="I731" s="189"/>
      <c r="J731" s="36"/>
      <c r="K731" s="36"/>
      <c r="L731" s="39"/>
      <c r="M731" s="190"/>
      <c r="N731" s="191"/>
      <c r="O731" s="64"/>
      <c r="P731" s="64"/>
      <c r="Q731" s="64"/>
      <c r="R731" s="64"/>
      <c r="S731" s="64"/>
      <c r="T731" s="65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7" t="s">
        <v>163</v>
      </c>
      <c r="AU731" s="17" t="s">
        <v>83</v>
      </c>
    </row>
    <row r="732" spans="1:65" s="13" customFormat="1" ht="10.199999999999999" x14ac:dyDescent="0.2">
      <c r="B732" s="192"/>
      <c r="C732" s="193"/>
      <c r="D732" s="194" t="s">
        <v>165</v>
      </c>
      <c r="E732" s="195" t="s">
        <v>19</v>
      </c>
      <c r="F732" s="196" t="s">
        <v>1491</v>
      </c>
      <c r="G732" s="193"/>
      <c r="H732" s="197">
        <v>12.6</v>
      </c>
      <c r="I732" s="198"/>
      <c r="J732" s="193"/>
      <c r="K732" s="193"/>
      <c r="L732" s="199"/>
      <c r="M732" s="200"/>
      <c r="N732" s="201"/>
      <c r="O732" s="201"/>
      <c r="P732" s="201"/>
      <c r="Q732" s="201"/>
      <c r="R732" s="201"/>
      <c r="S732" s="201"/>
      <c r="T732" s="202"/>
      <c r="AT732" s="203" t="s">
        <v>165</v>
      </c>
      <c r="AU732" s="203" t="s">
        <v>83</v>
      </c>
      <c r="AV732" s="13" t="s">
        <v>83</v>
      </c>
      <c r="AW732" s="13" t="s">
        <v>35</v>
      </c>
      <c r="AX732" s="13" t="s">
        <v>81</v>
      </c>
      <c r="AY732" s="203" t="s">
        <v>155</v>
      </c>
    </row>
    <row r="733" spans="1:65" s="2" customFormat="1" ht="16.5" customHeight="1" x14ac:dyDescent="0.2">
      <c r="A733" s="34"/>
      <c r="B733" s="35"/>
      <c r="C733" s="174" t="s">
        <v>1492</v>
      </c>
      <c r="D733" s="174" t="s">
        <v>157</v>
      </c>
      <c r="E733" s="175" t="s">
        <v>1493</v>
      </c>
      <c r="F733" s="176" t="s">
        <v>1494</v>
      </c>
      <c r="G733" s="177" t="s">
        <v>307</v>
      </c>
      <c r="H733" s="178">
        <v>14.55</v>
      </c>
      <c r="I733" s="179"/>
      <c r="J733" s="180">
        <f>ROUND(I733*H733,2)</f>
        <v>0</v>
      </c>
      <c r="K733" s="176" t="s">
        <v>160</v>
      </c>
      <c r="L733" s="39"/>
      <c r="M733" s="181" t="s">
        <v>19</v>
      </c>
      <c r="N733" s="182" t="s">
        <v>44</v>
      </c>
      <c r="O733" s="64"/>
      <c r="P733" s="183">
        <f>O733*H733</f>
        <v>0</v>
      </c>
      <c r="Q733" s="183">
        <v>0</v>
      </c>
      <c r="R733" s="183">
        <f>Q733*H733</f>
        <v>0</v>
      </c>
      <c r="S733" s="183">
        <v>8.8000000000000005E-3</v>
      </c>
      <c r="T733" s="184">
        <f>S733*H733</f>
        <v>0.12804000000000001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85" t="s">
        <v>251</v>
      </c>
      <c r="AT733" s="185" t="s">
        <v>157</v>
      </c>
      <c r="AU733" s="185" t="s">
        <v>83</v>
      </c>
      <c r="AY733" s="17" t="s">
        <v>155</v>
      </c>
      <c r="BE733" s="186">
        <f>IF(N733="základní",J733,0)</f>
        <v>0</v>
      </c>
      <c r="BF733" s="186">
        <f>IF(N733="snížená",J733,0)</f>
        <v>0</v>
      </c>
      <c r="BG733" s="186">
        <f>IF(N733="zákl. přenesená",J733,0)</f>
        <v>0</v>
      </c>
      <c r="BH733" s="186">
        <f>IF(N733="sníž. přenesená",J733,0)</f>
        <v>0</v>
      </c>
      <c r="BI733" s="186">
        <f>IF(N733="nulová",J733,0)</f>
        <v>0</v>
      </c>
      <c r="BJ733" s="17" t="s">
        <v>81</v>
      </c>
      <c r="BK733" s="186">
        <f>ROUND(I733*H733,2)</f>
        <v>0</v>
      </c>
      <c r="BL733" s="17" t="s">
        <v>251</v>
      </c>
      <c r="BM733" s="185" t="s">
        <v>1495</v>
      </c>
    </row>
    <row r="734" spans="1:65" s="2" customFormat="1" ht="10.199999999999999" x14ac:dyDescent="0.2">
      <c r="A734" s="34"/>
      <c r="B734" s="35"/>
      <c r="C734" s="36"/>
      <c r="D734" s="187" t="s">
        <v>163</v>
      </c>
      <c r="E734" s="36"/>
      <c r="F734" s="188" t="s">
        <v>1496</v>
      </c>
      <c r="G734" s="36"/>
      <c r="H734" s="36"/>
      <c r="I734" s="189"/>
      <c r="J734" s="36"/>
      <c r="K734" s="36"/>
      <c r="L734" s="39"/>
      <c r="M734" s="190"/>
      <c r="N734" s="191"/>
      <c r="O734" s="64"/>
      <c r="P734" s="64"/>
      <c r="Q734" s="64"/>
      <c r="R734" s="64"/>
      <c r="S734" s="64"/>
      <c r="T734" s="65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T734" s="17" t="s">
        <v>163</v>
      </c>
      <c r="AU734" s="17" t="s">
        <v>83</v>
      </c>
    </row>
    <row r="735" spans="1:65" s="13" customFormat="1" ht="10.199999999999999" x14ac:dyDescent="0.2">
      <c r="B735" s="192"/>
      <c r="C735" s="193"/>
      <c r="D735" s="194" t="s">
        <v>165</v>
      </c>
      <c r="E735" s="195" t="s">
        <v>19</v>
      </c>
      <c r="F735" s="196" t="s">
        <v>1497</v>
      </c>
      <c r="G735" s="193"/>
      <c r="H735" s="197">
        <v>14.55</v>
      </c>
      <c r="I735" s="198"/>
      <c r="J735" s="193"/>
      <c r="K735" s="193"/>
      <c r="L735" s="199"/>
      <c r="M735" s="200"/>
      <c r="N735" s="201"/>
      <c r="O735" s="201"/>
      <c r="P735" s="201"/>
      <c r="Q735" s="201"/>
      <c r="R735" s="201"/>
      <c r="S735" s="201"/>
      <c r="T735" s="202"/>
      <c r="AT735" s="203" t="s">
        <v>165</v>
      </c>
      <c r="AU735" s="203" t="s">
        <v>83</v>
      </c>
      <c r="AV735" s="13" t="s">
        <v>83</v>
      </c>
      <c r="AW735" s="13" t="s">
        <v>35</v>
      </c>
      <c r="AX735" s="13" t="s">
        <v>81</v>
      </c>
      <c r="AY735" s="203" t="s">
        <v>155</v>
      </c>
    </row>
    <row r="736" spans="1:65" s="2" customFormat="1" ht="24.15" customHeight="1" x14ac:dyDescent="0.2">
      <c r="A736" s="34"/>
      <c r="B736" s="35"/>
      <c r="C736" s="174" t="s">
        <v>1498</v>
      </c>
      <c r="D736" s="174" t="s">
        <v>157</v>
      </c>
      <c r="E736" s="175" t="s">
        <v>1499</v>
      </c>
      <c r="F736" s="176" t="s">
        <v>1500</v>
      </c>
      <c r="G736" s="177" t="s">
        <v>307</v>
      </c>
      <c r="H736" s="178">
        <v>16.2</v>
      </c>
      <c r="I736" s="179"/>
      <c r="J736" s="180">
        <f>ROUND(I736*H736,2)</f>
        <v>0</v>
      </c>
      <c r="K736" s="176" t="s">
        <v>160</v>
      </c>
      <c r="L736" s="39"/>
      <c r="M736" s="181" t="s">
        <v>19</v>
      </c>
      <c r="N736" s="182" t="s">
        <v>44</v>
      </c>
      <c r="O736" s="64"/>
      <c r="P736" s="183">
        <f>O736*H736</f>
        <v>0</v>
      </c>
      <c r="Q736" s="183">
        <v>1.2800000000000001E-3</v>
      </c>
      <c r="R736" s="183">
        <f>Q736*H736</f>
        <v>2.0736000000000001E-2</v>
      </c>
      <c r="S736" s="183">
        <v>0</v>
      </c>
      <c r="T736" s="184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85" t="s">
        <v>251</v>
      </c>
      <c r="AT736" s="185" t="s">
        <v>157</v>
      </c>
      <c r="AU736" s="185" t="s">
        <v>83</v>
      </c>
      <c r="AY736" s="17" t="s">
        <v>155</v>
      </c>
      <c r="BE736" s="186">
        <f>IF(N736="základní",J736,0)</f>
        <v>0</v>
      </c>
      <c r="BF736" s="186">
        <f>IF(N736="snížená",J736,0)</f>
        <v>0</v>
      </c>
      <c r="BG736" s="186">
        <f>IF(N736="zákl. přenesená",J736,0)</f>
        <v>0</v>
      </c>
      <c r="BH736" s="186">
        <f>IF(N736="sníž. přenesená",J736,0)</f>
        <v>0</v>
      </c>
      <c r="BI736" s="186">
        <f>IF(N736="nulová",J736,0)</f>
        <v>0</v>
      </c>
      <c r="BJ736" s="17" t="s">
        <v>81</v>
      </c>
      <c r="BK736" s="186">
        <f>ROUND(I736*H736,2)</f>
        <v>0</v>
      </c>
      <c r="BL736" s="17" t="s">
        <v>251</v>
      </c>
      <c r="BM736" s="185" t="s">
        <v>1501</v>
      </c>
    </row>
    <row r="737" spans="1:65" s="2" customFormat="1" ht="10.199999999999999" x14ac:dyDescent="0.2">
      <c r="A737" s="34"/>
      <c r="B737" s="35"/>
      <c r="C737" s="36"/>
      <c r="D737" s="187" t="s">
        <v>163</v>
      </c>
      <c r="E737" s="36"/>
      <c r="F737" s="188" t="s">
        <v>1502</v>
      </c>
      <c r="G737" s="36"/>
      <c r="H737" s="36"/>
      <c r="I737" s="189"/>
      <c r="J737" s="36"/>
      <c r="K737" s="36"/>
      <c r="L737" s="39"/>
      <c r="M737" s="190"/>
      <c r="N737" s="191"/>
      <c r="O737" s="64"/>
      <c r="P737" s="64"/>
      <c r="Q737" s="64"/>
      <c r="R737" s="64"/>
      <c r="S737" s="64"/>
      <c r="T737" s="65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T737" s="17" t="s">
        <v>163</v>
      </c>
      <c r="AU737" s="17" t="s">
        <v>83</v>
      </c>
    </row>
    <row r="738" spans="1:65" s="13" customFormat="1" ht="10.199999999999999" x14ac:dyDescent="0.2">
      <c r="B738" s="192"/>
      <c r="C738" s="193"/>
      <c r="D738" s="194" t="s">
        <v>165</v>
      </c>
      <c r="E738" s="195" t="s">
        <v>19</v>
      </c>
      <c r="F738" s="196" t="s">
        <v>1503</v>
      </c>
      <c r="G738" s="193"/>
      <c r="H738" s="197">
        <v>16.2</v>
      </c>
      <c r="I738" s="198"/>
      <c r="J738" s="193"/>
      <c r="K738" s="193"/>
      <c r="L738" s="199"/>
      <c r="M738" s="200"/>
      <c r="N738" s="201"/>
      <c r="O738" s="201"/>
      <c r="P738" s="201"/>
      <c r="Q738" s="201"/>
      <c r="R738" s="201"/>
      <c r="S738" s="201"/>
      <c r="T738" s="202"/>
      <c r="AT738" s="203" t="s">
        <v>165</v>
      </c>
      <c r="AU738" s="203" t="s">
        <v>83</v>
      </c>
      <c r="AV738" s="13" t="s">
        <v>83</v>
      </c>
      <c r="AW738" s="13" t="s">
        <v>35</v>
      </c>
      <c r="AX738" s="13" t="s">
        <v>81</v>
      </c>
      <c r="AY738" s="203" t="s">
        <v>155</v>
      </c>
    </row>
    <row r="739" spans="1:65" s="2" customFormat="1" ht="24.15" customHeight="1" x14ac:dyDescent="0.2">
      <c r="A739" s="34"/>
      <c r="B739" s="35"/>
      <c r="C739" s="174" t="s">
        <v>1504</v>
      </c>
      <c r="D739" s="174" t="s">
        <v>157</v>
      </c>
      <c r="E739" s="175" t="s">
        <v>1505</v>
      </c>
      <c r="F739" s="176" t="s">
        <v>1506</v>
      </c>
      <c r="G739" s="177" t="s">
        <v>307</v>
      </c>
      <c r="H739" s="178">
        <v>19.95</v>
      </c>
      <c r="I739" s="179"/>
      <c r="J739" s="180">
        <f>ROUND(I739*H739,2)</f>
        <v>0</v>
      </c>
      <c r="K739" s="176" t="s">
        <v>160</v>
      </c>
      <c r="L739" s="39"/>
      <c r="M739" s="181" t="s">
        <v>19</v>
      </c>
      <c r="N739" s="182" t="s">
        <v>44</v>
      </c>
      <c r="O739" s="64"/>
      <c r="P739" s="183">
        <f>O739*H739</f>
        <v>0</v>
      </c>
      <c r="Q739" s="183">
        <v>1.0200000000000001E-3</v>
      </c>
      <c r="R739" s="183">
        <f>Q739*H739</f>
        <v>2.0348999999999999E-2</v>
      </c>
      <c r="S739" s="183">
        <v>0</v>
      </c>
      <c r="T739" s="184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85" t="s">
        <v>251</v>
      </c>
      <c r="AT739" s="185" t="s">
        <v>157</v>
      </c>
      <c r="AU739" s="185" t="s">
        <v>83</v>
      </c>
      <c r="AY739" s="17" t="s">
        <v>155</v>
      </c>
      <c r="BE739" s="186">
        <f>IF(N739="základní",J739,0)</f>
        <v>0</v>
      </c>
      <c r="BF739" s="186">
        <f>IF(N739="snížená",J739,0)</f>
        <v>0</v>
      </c>
      <c r="BG739" s="186">
        <f>IF(N739="zákl. přenesená",J739,0)</f>
        <v>0</v>
      </c>
      <c r="BH739" s="186">
        <f>IF(N739="sníž. přenesená",J739,0)</f>
        <v>0</v>
      </c>
      <c r="BI739" s="186">
        <f>IF(N739="nulová",J739,0)</f>
        <v>0</v>
      </c>
      <c r="BJ739" s="17" t="s">
        <v>81</v>
      </c>
      <c r="BK739" s="186">
        <f>ROUND(I739*H739,2)</f>
        <v>0</v>
      </c>
      <c r="BL739" s="17" t="s">
        <v>251</v>
      </c>
      <c r="BM739" s="185" t="s">
        <v>1507</v>
      </c>
    </row>
    <row r="740" spans="1:65" s="2" customFormat="1" ht="10.199999999999999" x14ac:dyDescent="0.2">
      <c r="A740" s="34"/>
      <c r="B740" s="35"/>
      <c r="C740" s="36"/>
      <c r="D740" s="187" t="s">
        <v>163</v>
      </c>
      <c r="E740" s="36"/>
      <c r="F740" s="188" t="s">
        <v>1508</v>
      </c>
      <c r="G740" s="36"/>
      <c r="H740" s="36"/>
      <c r="I740" s="189"/>
      <c r="J740" s="36"/>
      <c r="K740" s="36"/>
      <c r="L740" s="39"/>
      <c r="M740" s="190"/>
      <c r="N740" s="191"/>
      <c r="O740" s="64"/>
      <c r="P740" s="64"/>
      <c r="Q740" s="64"/>
      <c r="R740" s="64"/>
      <c r="S740" s="64"/>
      <c r="T740" s="65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163</v>
      </c>
      <c r="AU740" s="17" t="s">
        <v>83</v>
      </c>
    </row>
    <row r="741" spans="1:65" s="13" customFormat="1" ht="10.199999999999999" x14ac:dyDescent="0.2">
      <c r="B741" s="192"/>
      <c r="C741" s="193"/>
      <c r="D741" s="194" t="s">
        <v>165</v>
      </c>
      <c r="E741" s="195" t="s">
        <v>19</v>
      </c>
      <c r="F741" s="196" t="s">
        <v>1509</v>
      </c>
      <c r="G741" s="193"/>
      <c r="H741" s="197">
        <v>19.95</v>
      </c>
      <c r="I741" s="198"/>
      <c r="J741" s="193"/>
      <c r="K741" s="193"/>
      <c r="L741" s="199"/>
      <c r="M741" s="200"/>
      <c r="N741" s="201"/>
      <c r="O741" s="201"/>
      <c r="P741" s="201"/>
      <c r="Q741" s="201"/>
      <c r="R741" s="201"/>
      <c r="S741" s="201"/>
      <c r="T741" s="202"/>
      <c r="AT741" s="203" t="s">
        <v>165</v>
      </c>
      <c r="AU741" s="203" t="s">
        <v>83</v>
      </c>
      <c r="AV741" s="13" t="s">
        <v>83</v>
      </c>
      <c r="AW741" s="13" t="s">
        <v>35</v>
      </c>
      <c r="AX741" s="13" t="s">
        <v>81</v>
      </c>
      <c r="AY741" s="203" t="s">
        <v>155</v>
      </c>
    </row>
    <row r="742" spans="1:65" s="2" customFormat="1" ht="24.15" customHeight="1" x14ac:dyDescent="0.2">
      <c r="A742" s="34"/>
      <c r="B742" s="35"/>
      <c r="C742" s="215" t="s">
        <v>1510</v>
      </c>
      <c r="D742" s="215" t="s">
        <v>336</v>
      </c>
      <c r="E742" s="216" t="s">
        <v>1511</v>
      </c>
      <c r="F742" s="217" t="s">
        <v>1512</v>
      </c>
      <c r="G742" s="218" t="s">
        <v>103</v>
      </c>
      <c r="H742" s="219">
        <v>11.93</v>
      </c>
      <c r="I742" s="220"/>
      <c r="J742" s="221">
        <f>ROUND(I742*H742,2)</f>
        <v>0</v>
      </c>
      <c r="K742" s="217" t="s">
        <v>160</v>
      </c>
      <c r="L742" s="222"/>
      <c r="M742" s="223" t="s">
        <v>19</v>
      </c>
      <c r="N742" s="224" t="s">
        <v>44</v>
      </c>
      <c r="O742" s="64"/>
      <c r="P742" s="183">
        <f>O742*H742</f>
        <v>0</v>
      </c>
      <c r="Q742" s="183">
        <v>1.9199999999999998E-2</v>
      </c>
      <c r="R742" s="183">
        <f>Q742*H742</f>
        <v>0.22905599999999998</v>
      </c>
      <c r="S742" s="183">
        <v>0</v>
      </c>
      <c r="T742" s="184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85" t="s">
        <v>349</v>
      </c>
      <c r="AT742" s="185" t="s">
        <v>336</v>
      </c>
      <c r="AU742" s="185" t="s">
        <v>83</v>
      </c>
      <c r="AY742" s="17" t="s">
        <v>155</v>
      </c>
      <c r="BE742" s="186">
        <f>IF(N742="základní",J742,0)</f>
        <v>0</v>
      </c>
      <c r="BF742" s="186">
        <f>IF(N742="snížená",J742,0)</f>
        <v>0</v>
      </c>
      <c r="BG742" s="186">
        <f>IF(N742="zákl. přenesená",J742,0)</f>
        <v>0</v>
      </c>
      <c r="BH742" s="186">
        <f>IF(N742="sníž. přenesená",J742,0)</f>
        <v>0</v>
      </c>
      <c r="BI742" s="186">
        <f>IF(N742="nulová",J742,0)</f>
        <v>0</v>
      </c>
      <c r="BJ742" s="17" t="s">
        <v>81</v>
      </c>
      <c r="BK742" s="186">
        <f>ROUND(I742*H742,2)</f>
        <v>0</v>
      </c>
      <c r="BL742" s="17" t="s">
        <v>251</v>
      </c>
      <c r="BM742" s="185" t="s">
        <v>1513</v>
      </c>
    </row>
    <row r="743" spans="1:65" s="13" customFormat="1" ht="10.199999999999999" x14ac:dyDescent="0.2">
      <c r="B743" s="192"/>
      <c r="C743" s="193"/>
      <c r="D743" s="194" t="s">
        <v>165</v>
      </c>
      <c r="E743" s="195" t="s">
        <v>19</v>
      </c>
      <c r="F743" s="196" t="s">
        <v>1514</v>
      </c>
      <c r="G743" s="193"/>
      <c r="H743" s="197">
        <v>10.845000000000001</v>
      </c>
      <c r="I743" s="198"/>
      <c r="J743" s="193"/>
      <c r="K743" s="193"/>
      <c r="L743" s="199"/>
      <c r="M743" s="200"/>
      <c r="N743" s="201"/>
      <c r="O743" s="201"/>
      <c r="P743" s="201"/>
      <c r="Q743" s="201"/>
      <c r="R743" s="201"/>
      <c r="S743" s="201"/>
      <c r="T743" s="202"/>
      <c r="AT743" s="203" t="s">
        <v>165</v>
      </c>
      <c r="AU743" s="203" t="s">
        <v>83</v>
      </c>
      <c r="AV743" s="13" t="s">
        <v>83</v>
      </c>
      <c r="AW743" s="13" t="s">
        <v>35</v>
      </c>
      <c r="AX743" s="13" t="s">
        <v>81</v>
      </c>
      <c r="AY743" s="203" t="s">
        <v>155</v>
      </c>
    </row>
    <row r="744" spans="1:65" s="13" customFormat="1" ht="10.199999999999999" x14ac:dyDescent="0.2">
      <c r="B744" s="192"/>
      <c r="C744" s="193"/>
      <c r="D744" s="194" t="s">
        <v>165</v>
      </c>
      <c r="E744" s="193"/>
      <c r="F744" s="196" t="s">
        <v>1515</v>
      </c>
      <c r="G744" s="193"/>
      <c r="H744" s="197">
        <v>11.93</v>
      </c>
      <c r="I744" s="198"/>
      <c r="J744" s="193"/>
      <c r="K744" s="193"/>
      <c r="L744" s="199"/>
      <c r="M744" s="200"/>
      <c r="N744" s="201"/>
      <c r="O744" s="201"/>
      <c r="P744" s="201"/>
      <c r="Q744" s="201"/>
      <c r="R744" s="201"/>
      <c r="S744" s="201"/>
      <c r="T744" s="202"/>
      <c r="AT744" s="203" t="s">
        <v>165</v>
      </c>
      <c r="AU744" s="203" t="s">
        <v>83</v>
      </c>
      <c r="AV744" s="13" t="s">
        <v>83</v>
      </c>
      <c r="AW744" s="13" t="s">
        <v>4</v>
      </c>
      <c r="AX744" s="13" t="s">
        <v>81</v>
      </c>
      <c r="AY744" s="203" t="s">
        <v>155</v>
      </c>
    </row>
    <row r="745" spans="1:65" s="2" customFormat="1" ht="16.5" customHeight="1" x14ac:dyDescent="0.2">
      <c r="A745" s="34"/>
      <c r="B745" s="35"/>
      <c r="C745" s="174" t="s">
        <v>1516</v>
      </c>
      <c r="D745" s="174" t="s">
        <v>157</v>
      </c>
      <c r="E745" s="175" t="s">
        <v>1517</v>
      </c>
      <c r="F745" s="176" t="s">
        <v>1518</v>
      </c>
      <c r="G745" s="177" t="s">
        <v>307</v>
      </c>
      <c r="H745" s="178">
        <v>284.60000000000002</v>
      </c>
      <c r="I745" s="179"/>
      <c r="J745" s="180">
        <f>ROUND(I745*H745,2)</f>
        <v>0</v>
      </c>
      <c r="K745" s="176" t="s">
        <v>160</v>
      </c>
      <c r="L745" s="39"/>
      <c r="M745" s="181" t="s">
        <v>19</v>
      </c>
      <c r="N745" s="182" t="s">
        <v>44</v>
      </c>
      <c r="O745" s="64"/>
      <c r="P745" s="183">
        <f>O745*H745</f>
        <v>0</v>
      </c>
      <c r="Q745" s="183">
        <v>0</v>
      </c>
      <c r="R745" s="183">
        <f>Q745*H745</f>
        <v>0</v>
      </c>
      <c r="S745" s="183">
        <v>1.174E-2</v>
      </c>
      <c r="T745" s="184">
        <f>S745*H745</f>
        <v>3.3412040000000003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85" t="s">
        <v>251</v>
      </c>
      <c r="AT745" s="185" t="s">
        <v>157</v>
      </c>
      <c r="AU745" s="185" t="s">
        <v>83</v>
      </c>
      <c r="AY745" s="17" t="s">
        <v>155</v>
      </c>
      <c r="BE745" s="186">
        <f>IF(N745="základní",J745,0)</f>
        <v>0</v>
      </c>
      <c r="BF745" s="186">
        <f>IF(N745="snížená",J745,0)</f>
        <v>0</v>
      </c>
      <c r="BG745" s="186">
        <f>IF(N745="zákl. přenesená",J745,0)</f>
        <v>0</v>
      </c>
      <c r="BH745" s="186">
        <f>IF(N745="sníž. přenesená",J745,0)</f>
        <v>0</v>
      </c>
      <c r="BI745" s="186">
        <f>IF(N745="nulová",J745,0)</f>
        <v>0</v>
      </c>
      <c r="BJ745" s="17" t="s">
        <v>81</v>
      </c>
      <c r="BK745" s="186">
        <f>ROUND(I745*H745,2)</f>
        <v>0</v>
      </c>
      <c r="BL745" s="17" t="s">
        <v>251</v>
      </c>
      <c r="BM745" s="185" t="s">
        <v>1519</v>
      </c>
    </row>
    <row r="746" spans="1:65" s="2" customFormat="1" ht="10.199999999999999" x14ac:dyDescent="0.2">
      <c r="A746" s="34"/>
      <c r="B746" s="35"/>
      <c r="C746" s="36"/>
      <c r="D746" s="187" t="s">
        <v>163</v>
      </c>
      <c r="E746" s="36"/>
      <c r="F746" s="188" t="s">
        <v>1520</v>
      </c>
      <c r="G746" s="36"/>
      <c r="H746" s="36"/>
      <c r="I746" s="189"/>
      <c r="J746" s="36"/>
      <c r="K746" s="36"/>
      <c r="L746" s="39"/>
      <c r="M746" s="190"/>
      <c r="N746" s="191"/>
      <c r="O746" s="64"/>
      <c r="P746" s="64"/>
      <c r="Q746" s="64"/>
      <c r="R746" s="64"/>
      <c r="S746" s="64"/>
      <c r="T746" s="65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7" t="s">
        <v>163</v>
      </c>
      <c r="AU746" s="17" t="s">
        <v>83</v>
      </c>
    </row>
    <row r="747" spans="1:65" s="2" customFormat="1" ht="21.75" customHeight="1" x14ac:dyDescent="0.2">
      <c r="A747" s="34"/>
      <c r="B747" s="35"/>
      <c r="C747" s="174" t="s">
        <v>1521</v>
      </c>
      <c r="D747" s="174" t="s">
        <v>157</v>
      </c>
      <c r="E747" s="175" t="s">
        <v>1522</v>
      </c>
      <c r="F747" s="176" t="s">
        <v>1523</v>
      </c>
      <c r="G747" s="177" t="s">
        <v>307</v>
      </c>
      <c r="H747" s="178">
        <v>261.2</v>
      </c>
      <c r="I747" s="179"/>
      <c r="J747" s="180">
        <f>ROUND(I747*H747,2)</f>
        <v>0</v>
      </c>
      <c r="K747" s="176" t="s">
        <v>160</v>
      </c>
      <c r="L747" s="39"/>
      <c r="M747" s="181" t="s">
        <v>19</v>
      </c>
      <c r="N747" s="182" t="s">
        <v>44</v>
      </c>
      <c r="O747" s="64"/>
      <c r="P747" s="183">
        <f>O747*H747</f>
        <v>0</v>
      </c>
      <c r="Q747" s="183">
        <v>5.8E-4</v>
      </c>
      <c r="R747" s="183">
        <f>Q747*H747</f>
        <v>0.15149599999999999</v>
      </c>
      <c r="S747" s="183">
        <v>0</v>
      </c>
      <c r="T747" s="184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85" t="s">
        <v>251</v>
      </c>
      <c r="AT747" s="185" t="s">
        <v>157</v>
      </c>
      <c r="AU747" s="185" t="s">
        <v>83</v>
      </c>
      <c r="AY747" s="17" t="s">
        <v>155</v>
      </c>
      <c r="BE747" s="186">
        <f>IF(N747="základní",J747,0)</f>
        <v>0</v>
      </c>
      <c r="BF747" s="186">
        <f>IF(N747="snížená",J747,0)</f>
        <v>0</v>
      </c>
      <c r="BG747" s="186">
        <f>IF(N747="zákl. přenesená",J747,0)</f>
        <v>0</v>
      </c>
      <c r="BH747" s="186">
        <f>IF(N747="sníž. přenesená",J747,0)</f>
        <v>0</v>
      </c>
      <c r="BI747" s="186">
        <f>IF(N747="nulová",J747,0)</f>
        <v>0</v>
      </c>
      <c r="BJ747" s="17" t="s">
        <v>81</v>
      </c>
      <c r="BK747" s="186">
        <f>ROUND(I747*H747,2)</f>
        <v>0</v>
      </c>
      <c r="BL747" s="17" t="s">
        <v>251</v>
      </c>
      <c r="BM747" s="185" t="s">
        <v>1524</v>
      </c>
    </row>
    <row r="748" spans="1:65" s="2" customFormat="1" ht="10.199999999999999" x14ac:dyDescent="0.2">
      <c r="A748" s="34"/>
      <c r="B748" s="35"/>
      <c r="C748" s="36"/>
      <c r="D748" s="187" t="s">
        <v>163</v>
      </c>
      <c r="E748" s="36"/>
      <c r="F748" s="188" t="s">
        <v>1525</v>
      </c>
      <c r="G748" s="36"/>
      <c r="H748" s="36"/>
      <c r="I748" s="189"/>
      <c r="J748" s="36"/>
      <c r="K748" s="36"/>
      <c r="L748" s="39"/>
      <c r="M748" s="190"/>
      <c r="N748" s="191"/>
      <c r="O748" s="64"/>
      <c r="P748" s="64"/>
      <c r="Q748" s="64"/>
      <c r="R748" s="64"/>
      <c r="S748" s="64"/>
      <c r="T748" s="65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7" t="s">
        <v>163</v>
      </c>
      <c r="AU748" s="17" t="s">
        <v>83</v>
      </c>
    </row>
    <row r="749" spans="1:65" s="13" customFormat="1" ht="10.199999999999999" x14ac:dyDescent="0.2">
      <c r="B749" s="192"/>
      <c r="C749" s="193"/>
      <c r="D749" s="194" t="s">
        <v>165</v>
      </c>
      <c r="E749" s="195" t="s">
        <v>19</v>
      </c>
      <c r="F749" s="196" t="s">
        <v>1526</v>
      </c>
      <c r="G749" s="193"/>
      <c r="H749" s="197">
        <v>18</v>
      </c>
      <c r="I749" s="198"/>
      <c r="J749" s="193"/>
      <c r="K749" s="193"/>
      <c r="L749" s="199"/>
      <c r="M749" s="200"/>
      <c r="N749" s="201"/>
      <c r="O749" s="201"/>
      <c r="P749" s="201"/>
      <c r="Q749" s="201"/>
      <c r="R749" s="201"/>
      <c r="S749" s="201"/>
      <c r="T749" s="202"/>
      <c r="AT749" s="203" t="s">
        <v>165</v>
      </c>
      <c r="AU749" s="203" t="s">
        <v>83</v>
      </c>
      <c r="AV749" s="13" t="s">
        <v>83</v>
      </c>
      <c r="AW749" s="13" t="s">
        <v>35</v>
      </c>
      <c r="AX749" s="13" t="s">
        <v>73</v>
      </c>
      <c r="AY749" s="203" t="s">
        <v>155</v>
      </c>
    </row>
    <row r="750" spans="1:65" s="13" customFormat="1" ht="10.199999999999999" x14ac:dyDescent="0.2">
      <c r="B750" s="192"/>
      <c r="C750" s="193"/>
      <c r="D750" s="194" t="s">
        <v>165</v>
      </c>
      <c r="E750" s="195" t="s">
        <v>19</v>
      </c>
      <c r="F750" s="196" t="s">
        <v>1527</v>
      </c>
      <c r="G750" s="193"/>
      <c r="H750" s="197">
        <v>38.5</v>
      </c>
      <c r="I750" s="198"/>
      <c r="J750" s="193"/>
      <c r="K750" s="193"/>
      <c r="L750" s="199"/>
      <c r="M750" s="200"/>
      <c r="N750" s="201"/>
      <c r="O750" s="201"/>
      <c r="P750" s="201"/>
      <c r="Q750" s="201"/>
      <c r="R750" s="201"/>
      <c r="S750" s="201"/>
      <c r="T750" s="202"/>
      <c r="AT750" s="203" t="s">
        <v>165</v>
      </c>
      <c r="AU750" s="203" t="s">
        <v>83</v>
      </c>
      <c r="AV750" s="13" t="s">
        <v>83</v>
      </c>
      <c r="AW750" s="13" t="s">
        <v>35</v>
      </c>
      <c r="AX750" s="13" t="s">
        <v>73</v>
      </c>
      <c r="AY750" s="203" t="s">
        <v>155</v>
      </c>
    </row>
    <row r="751" spans="1:65" s="13" customFormat="1" ht="10.199999999999999" x14ac:dyDescent="0.2">
      <c r="B751" s="192"/>
      <c r="C751" s="193"/>
      <c r="D751" s="194" t="s">
        <v>165</v>
      </c>
      <c r="E751" s="195" t="s">
        <v>19</v>
      </c>
      <c r="F751" s="196" t="s">
        <v>1528</v>
      </c>
      <c r="G751" s="193"/>
      <c r="H751" s="197">
        <v>77.599999999999994</v>
      </c>
      <c r="I751" s="198"/>
      <c r="J751" s="193"/>
      <c r="K751" s="193"/>
      <c r="L751" s="199"/>
      <c r="M751" s="200"/>
      <c r="N751" s="201"/>
      <c r="O751" s="201"/>
      <c r="P751" s="201"/>
      <c r="Q751" s="201"/>
      <c r="R751" s="201"/>
      <c r="S751" s="201"/>
      <c r="T751" s="202"/>
      <c r="AT751" s="203" t="s">
        <v>165</v>
      </c>
      <c r="AU751" s="203" t="s">
        <v>83</v>
      </c>
      <c r="AV751" s="13" t="s">
        <v>83</v>
      </c>
      <c r="AW751" s="13" t="s">
        <v>35</v>
      </c>
      <c r="AX751" s="13" t="s">
        <v>73</v>
      </c>
      <c r="AY751" s="203" t="s">
        <v>155</v>
      </c>
    </row>
    <row r="752" spans="1:65" s="13" customFormat="1" ht="10.199999999999999" x14ac:dyDescent="0.2">
      <c r="B752" s="192"/>
      <c r="C752" s="193"/>
      <c r="D752" s="194" t="s">
        <v>165</v>
      </c>
      <c r="E752" s="195" t="s">
        <v>19</v>
      </c>
      <c r="F752" s="196" t="s">
        <v>1529</v>
      </c>
      <c r="G752" s="193"/>
      <c r="H752" s="197">
        <v>20.399999999999999</v>
      </c>
      <c r="I752" s="198"/>
      <c r="J752" s="193"/>
      <c r="K752" s="193"/>
      <c r="L752" s="199"/>
      <c r="M752" s="200"/>
      <c r="N752" s="201"/>
      <c r="O752" s="201"/>
      <c r="P752" s="201"/>
      <c r="Q752" s="201"/>
      <c r="R752" s="201"/>
      <c r="S752" s="201"/>
      <c r="T752" s="202"/>
      <c r="AT752" s="203" t="s">
        <v>165</v>
      </c>
      <c r="AU752" s="203" t="s">
        <v>83</v>
      </c>
      <c r="AV752" s="13" t="s">
        <v>83</v>
      </c>
      <c r="AW752" s="13" t="s">
        <v>35</v>
      </c>
      <c r="AX752" s="13" t="s">
        <v>73</v>
      </c>
      <c r="AY752" s="203" t="s">
        <v>155</v>
      </c>
    </row>
    <row r="753" spans="1:65" s="13" customFormat="1" ht="10.199999999999999" x14ac:dyDescent="0.2">
      <c r="B753" s="192"/>
      <c r="C753" s="193"/>
      <c r="D753" s="194" t="s">
        <v>165</v>
      </c>
      <c r="E753" s="195" t="s">
        <v>19</v>
      </c>
      <c r="F753" s="196" t="s">
        <v>1530</v>
      </c>
      <c r="G753" s="193"/>
      <c r="H753" s="197">
        <v>19.100000000000001</v>
      </c>
      <c r="I753" s="198"/>
      <c r="J753" s="193"/>
      <c r="K753" s="193"/>
      <c r="L753" s="199"/>
      <c r="M753" s="200"/>
      <c r="N753" s="201"/>
      <c r="O753" s="201"/>
      <c r="P753" s="201"/>
      <c r="Q753" s="201"/>
      <c r="R753" s="201"/>
      <c r="S753" s="201"/>
      <c r="T753" s="202"/>
      <c r="AT753" s="203" t="s">
        <v>165</v>
      </c>
      <c r="AU753" s="203" t="s">
        <v>83</v>
      </c>
      <c r="AV753" s="13" t="s">
        <v>83</v>
      </c>
      <c r="AW753" s="13" t="s">
        <v>35</v>
      </c>
      <c r="AX753" s="13" t="s">
        <v>73</v>
      </c>
      <c r="AY753" s="203" t="s">
        <v>155</v>
      </c>
    </row>
    <row r="754" spans="1:65" s="13" customFormat="1" ht="10.199999999999999" x14ac:dyDescent="0.2">
      <c r="B754" s="192"/>
      <c r="C754" s="193"/>
      <c r="D754" s="194" t="s">
        <v>165</v>
      </c>
      <c r="E754" s="195" t="s">
        <v>19</v>
      </c>
      <c r="F754" s="196" t="s">
        <v>1531</v>
      </c>
      <c r="G754" s="193"/>
      <c r="H754" s="197">
        <v>74.8</v>
      </c>
      <c r="I754" s="198"/>
      <c r="J754" s="193"/>
      <c r="K754" s="193"/>
      <c r="L754" s="199"/>
      <c r="M754" s="200"/>
      <c r="N754" s="201"/>
      <c r="O754" s="201"/>
      <c r="P754" s="201"/>
      <c r="Q754" s="201"/>
      <c r="R754" s="201"/>
      <c r="S754" s="201"/>
      <c r="T754" s="202"/>
      <c r="AT754" s="203" t="s">
        <v>165</v>
      </c>
      <c r="AU754" s="203" t="s">
        <v>83</v>
      </c>
      <c r="AV754" s="13" t="s">
        <v>83</v>
      </c>
      <c r="AW754" s="13" t="s">
        <v>35</v>
      </c>
      <c r="AX754" s="13" t="s">
        <v>73</v>
      </c>
      <c r="AY754" s="203" t="s">
        <v>155</v>
      </c>
    </row>
    <row r="755" spans="1:65" s="13" customFormat="1" ht="10.199999999999999" x14ac:dyDescent="0.2">
      <c r="B755" s="192"/>
      <c r="C755" s="193"/>
      <c r="D755" s="194" t="s">
        <v>165</v>
      </c>
      <c r="E755" s="195" t="s">
        <v>19</v>
      </c>
      <c r="F755" s="196" t="s">
        <v>1532</v>
      </c>
      <c r="G755" s="193"/>
      <c r="H755" s="197">
        <v>12.8</v>
      </c>
      <c r="I755" s="198"/>
      <c r="J755" s="193"/>
      <c r="K755" s="193"/>
      <c r="L755" s="199"/>
      <c r="M755" s="200"/>
      <c r="N755" s="201"/>
      <c r="O755" s="201"/>
      <c r="P755" s="201"/>
      <c r="Q755" s="201"/>
      <c r="R755" s="201"/>
      <c r="S755" s="201"/>
      <c r="T755" s="202"/>
      <c r="AT755" s="203" t="s">
        <v>165</v>
      </c>
      <c r="AU755" s="203" t="s">
        <v>83</v>
      </c>
      <c r="AV755" s="13" t="s">
        <v>83</v>
      </c>
      <c r="AW755" s="13" t="s">
        <v>35</v>
      </c>
      <c r="AX755" s="13" t="s">
        <v>73</v>
      </c>
      <c r="AY755" s="203" t="s">
        <v>155</v>
      </c>
    </row>
    <row r="756" spans="1:65" s="14" customFormat="1" ht="10.199999999999999" x14ac:dyDescent="0.2">
      <c r="B756" s="204"/>
      <c r="C756" s="205"/>
      <c r="D756" s="194" t="s">
        <v>165</v>
      </c>
      <c r="E756" s="206" t="s">
        <v>19</v>
      </c>
      <c r="F756" s="207" t="s">
        <v>168</v>
      </c>
      <c r="G756" s="205"/>
      <c r="H756" s="208">
        <v>261.2</v>
      </c>
      <c r="I756" s="209"/>
      <c r="J756" s="205"/>
      <c r="K756" s="205"/>
      <c r="L756" s="210"/>
      <c r="M756" s="211"/>
      <c r="N756" s="212"/>
      <c r="O756" s="212"/>
      <c r="P756" s="212"/>
      <c r="Q756" s="212"/>
      <c r="R756" s="212"/>
      <c r="S756" s="212"/>
      <c r="T756" s="213"/>
      <c r="AT756" s="214" t="s">
        <v>165</v>
      </c>
      <c r="AU756" s="214" t="s">
        <v>83</v>
      </c>
      <c r="AV756" s="14" t="s">
        <v>161</v>
      </c>
      <c r="AW756" s="14" t="s">
        <v>35</v>
      </c>
      <c r="AX756" s="14" t="s">
        <v>81</v>
      </c>
      <c r="AY756" s="214" t="s">
        <v>155</v>
      </c>
    </row>
    <row r="757" spans="1:65" s="2" customFormat="1" ht="16.5" customHeight="1" x14ac:dyDescent="0.2">
      <c r="A757" s="34"/>
      <c r="B757" s="35"/>
      <c r="C757" s="215" t="s">
        <v>1533</v>
      </c>
      <c r="D757" s="215" t="s">
        <v>336</v>
      </c>
      <c r="E757" s="216" t="s">
        <v>1534</v>
      </c>
      <c r="F757" s="217" t="s">
        <v>1535</v>
      </c>
      <c r="G757" s="218" t="s">
        <v>171</v>
      </c>
      <c r="H757" s="219">
        <v>479.82400000000001</v>
      </c>
      <c r="I757" s="220"/>
      <c r="J757" s="221">
        <f>ROUND(I757*H757,2)</f>
        <v>0</v>
      </c>
      <c r="K757" s="217" t="s">
        <v>160</v>
      </c>
      <c r="L757" s="222"/>
      <c r="M757" s="223" t="s">
        <v>19</v>
      </c>
      <c r="N757" s="224" t="s">
        <v>44</v>
      </c>
      <c r="O757" s="64"/>
      <c r="P757" s="183">
        <f>O757*H757</f>
        <v>0</v>
      </c>
      <c r="Q757" s="183">
        <v>1.1999999999999999E-3</v>
      </c>
      <c r="R757" s="183">
        <f>Q757*H757</f>
        <v>0.57578879999999999</v>
      </c>
      <c r="S757" s="183">
        <v>0</v>
      </c>
      <c r="T757" s="184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85" t="s">
        <v>349</v>
      </c>
      <c r="AT757" s="185" t="s">
        <v>336</v>
      </c>
      <c r="AU757" s="185" t="s">
        <v>83</v>
      </c>
      <c r="AY757" s="17" t="s">
        <v>155</v>
      </c>
      <c r="BE757" s="186">
        <f>IF(N757="základní",J757,0)</f>
        <v>0</v>
      </c>
      <c r="BF757" s="186">
        <f>IF(N757="snížená",J757,0)</f>
        <v>0</v>
      </c>
      <c r="BG757" s="186">
        <f>IF(N757="zákl. přenesená",J757,0)</f>
        <v>0</v>
      </c>
      <c r="BH757" s="186">
        <f>IF(N757="sníž. přenesená",J757,0)</f>
        <v>0</v>
      </c>
      <c r="BI757" s="186">
        <f>IF(N757="nulová",J757,0)</f>
        <v>0</v>
      </c>
      <c r="BJ757" s="17" t="s">
        <v>81</v>
      </c>
      <c r="BK757" s="186">
        <f>ROUND(I757*H757,2)</f>
        <v>0</v>
      </c>
      <c r="BL757" s="17" t="s">
        <v>251</v>
      </c>
      <c r="BM757" s="185" t="s">
        <v>1536</v>
      </c>
    </row>
    <row r="758" spans="1:65" s="13" customFormat="1" ht="10.199999999999999" x14ac:dyDescent="0.2">
      <c r="B758" s="192"/>
      <c r="C758" s="193"/>
      <c r="D758" s="194" t="s">
        <v>165</v>
      </c>
      <c r="E758" s="193"/>
      <c r="F758" s="196" t="s">
        <v>1537</v>
      </c>
      <c r="G758" s="193"/>
      <c r="H758" s="197">
        <v>479.82400000000001</v>
      </c>
      <c r="I758" s="198"/>
      <c r="J758" s="193"/>
      <c r="K758" s="193"/>
      <c r="L758" s="199"/>
      <c r="M758" s="200"/>
      <c r="N758" s="201"/>
      <c r="O758" s="201"/>
      <c r="P758" s="201"/>
      <c r="Q758" s="201"/>
      <c r="R758" s="201"/>
      <c r="S758" s="201"/>
      <c r="T758" s="202"/>
      <c r="AT758" s="203" t="s">
        <v>165</v>
      </c>
      <c r="AU758" s="203" t="s">
        <v>83</v>
      </c>
      <c r="AV758" s="13" t="s">
        <v>83</v>
      </c>
      <c r="AW758" s="13" t="s">
        <v>4</v>
      </c>
      <c r="AX758" s="13" t="s">
        <v>81</v>
      </c>
      <c r="AY758" s="203" t="s">
        <v>155</v>
      </c>
    </row>
    <row r="759" spans="1:65" s="2" customFormat="1" ht="16.5" customHeight="1" x14ac:dyDescent="0.2">
      <c r="A759" s="34"/>
      <c r="B759" s="35"/>
      <c r="C759" s="174" t="s">
        <v>1538</v>
      </c>
      <c r="D759" s="174" t="s">
        <v>157</v>
      </c>
      <c r="E759" s="175" t="s">
        <v>1539</v>
      </c>
      <c r="F759" s="176" t="s">
        <v>1540</v>
      </c>
      <c r="G759" s="177" t="s">
        <v>103</v>
      </c>
      <c r="H759" s="178">
        <v>411.19</v>
      </c>
      <c r="I759" s="179"/>
      <c r="J759" s="180">
        <f>ROUND(I759*H759,2)</f>
        <v>0</v>
      </c>
      <c r="K759" s="176" t="s">
        <v>160</v>
      </c>
      <c r="L759" s="39"/>
      <c r="M759" s="181" t="s">
        <v>19</v>
      </c>
      <c r="N759" s="182" t="s">
        <v>44</v>
      </c>
      <c r="O759" s="64"/>
      <c r="P759" s="183">
        <f>O759*H759</f>
        <v>0</v>
      </c>
      <c r="Q759" s="183">
        <v>0</v>
      </c>
      <c r="R759" s="183">
        <f>Q759*H759</f>
        <v>0</v>
      </c>
      <c r="S759" s="183">
        <v>8.3169999999999994E-2</v>
      </c>
      <c r="T759" s="184">
        <f>S759*H759</f>
        <v>34.198672299999998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85" t="s">
        <v>251</v>
      </c>
      <c r="AT759" s="185" t="s">
        <v>157</v>
      </c>
      <c r="AU759" s="185" t="s">
        <v>83</v>
      </c>
      <c r="AY759" s="17" t="s">
        <v>155</v>
      </c>
      <c r="BE759" s="186">
        <f>IF(N759="základní",J759,0)</f>
        <v>0</v>
      </c>
      <c r="BF759" s="186">
        <f>IF(N759="snížená",J759,0)</f>
        <v>0</v>
      </c>
      <c r="BG759" s="186">
        <f>IF(N759="zákl. přenesená",J759,0)</f>
        <v>0</v>
      </c>
      <c r="BH759" s="186">
        <f>IF(N759="sníž. přenesená",J759,0)</f>
        <v>0</v>
      </c>
      <c r="BI759" s="186">
        <f>IF(N759="nulová",J759,0)</f>
        <v>0</v>
      </c>
      <c r="BJ759" s="17" t="s">
        <v>81</v>
      </c>
      <c r="BK759" s="186">
        <f>ROUND(I759*H759,2)</f>
        <v>0</v>
      </c>
      <c r="BL759" s="17" t="s">
        <v>251</v>
      </c>
      <c r="BM759" s="185" t="s">
        <v>1541</v>
      </c>
    </row>
    <row r="760" spans="1:65" s="2" customFormat="1" ht="10.199999999999999" x14ac:dyDescent="0.2">
      <c r="A760" s="34"/>
      <c r="B760" s="35"/>
      <c r="C760" s="36"/>
      <c r="D760" s="187" t="s">
        <v>163</v>
      </c>
      <c r="E760" s="36"/>
      <c r="F760" s="188" t="s">
        <v>1542</v>
      </c>
      <c r="G760" s="36"/>
      <c r="H760" s="36"/>
      <c r="I760" s="189"/>
      <c r="J760" s="36"/>
      <c r="K760" s="36"/>
      <c r="L760" s="39"/>
      <c r="M760" s="190"/>
      <c r="N760" s="191"/>
      <c r="O760" s="64"/>
      <c r="P760" s="64"/>
      <c r="Q760" s="64"/>
      <c r="R760" s="64"/>
      <c r="S760" s="64"/>
      <c r="T760" s="65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T760" s="17" t="s">
        <v>163</v>
      </c>
      <c r="AU760" s="17" t="s">
        <v>83</v>
      </c>
    </row>
    <row r="761" spans="1:65" s="13" customFormat="1" ht="10.199999999999999" x14ac:dyDescent="0.2">
      <c r="B761" s="192"/>
      <c r="C761" s="193"/>
      <c r="D761" s="194" t="s">
        <v>165</v>
      </c>
      <c r="E761" s="195" t="s">
        <v>19</v>
      </c>
      <c r="F761" s="196" t="s">
        <v>1543</v>
      </c>
      <c r="G761" s="193"/>
      <c r="H761" s="197">
        <v>14.42</v>
      </c>
      <c r="I761" s="198"/>
      <c r="J761" s="193"/>
      <c r="K761" s="193"/>
      <c r="L761" s="199"/>
      <c r="M761" s="200"/>
      <c r="N761" s="201"/>
      <c r="O761" s="201"/>
      <c r="P761" s="201"/>
      <c r="Q761" s="201"/>
      <c r="R761" s="201"/>
      <c r="S761" s="201"/>
      <c r="T761" s="202"/>
      <c r="AT761" s="203" t="s">
        <v>165</v>
      </c>
      <c r="AU761" s="203" t="s">
        <v>83</v>
      </c>
      <c r="AV761" s="13" t="s">
        <v>83</v>
      </c>
      <c r="AW761" s="13" t="s">
        <v>35</v>
      </c>
      <c r="AX761" s="13" t="s">
        <v>73</v>
      </c>
      <c r="AY761" s="203" t="s">
        <v>155</v>
      </c>
    </row>
    <row r="762" spans="1:65" s="13" customFormat="1" ht="10.199999999999999" x14ac:dyDescent="0.2">
      <c r="B762" s="192"/>
      <c r="C762" s="193"/>
      <c r="D762" s="194" t="s">
        <v>165</v>
      </c>
      <c r="E762" s="195" t="s">
        <v>19</v>
      </c>
      <c r="F762" s="196" t="s">
        <v>1544</v>
      </c>
      <c r="G762" s="193"/>
      <c r="H762" s="197">
        <v>266.45</v>
      </c>
      <c r="I762" s="198"/>
      <c r="J762" s="193"/>
      <c r="K762" s="193"/>
      <c r="L762" s="199"/>
      <c r="M762" s="200"/>
      <c r="N762" s="201"/>
      <c r="O762" s="201"/>
      <c r="P762" s="201"/>
      <c r="Q762" s="201"/>
      <c r="R762" s="201"/>
      <c r="S762" s="201"/>
      <c r="T762" s="202"/>
      <c r="AT762" s="203" t="s">
        <v>165</v>
      </c>
      <c r="AU762" s="203" t="s">
        <v>83</v>
      </c>
      <c r="AV762" s="13" t="s">
        <v>83</v>
      </c>
      <c r="AW762" s="13" t="s">
        <v>35</v>
      </c>
      <c r="AX762" s="13" t="s">
        <v>73</v>
      </c>
      <c r="AY762" s="203" t="s">
        <v>155</v>
      </c>
    </row>
    <row r="763" spans="1:65" s="13" customFormat="1" ht="10.199999999999999" x14ac:dyDescent="0.2">
      <c r="B763" s="192"/>
      <c r="C763" s="193"/>
      <c r="D763" s="194" t="s">
        <v>165</v>
      </c>
      <c r="E763" s="195" t="s">
        <v>19</v>
      </c>
      <c r="F763" s="196" t="s">
        <v>1545</v>
      </c>
      <c r="G763" s="193"/>
      <c r="H763" s="197">
        <v>130.32</v>
      </c>
      <c r="I763" s="198"/>
      <c r="J763" s="193"/>
      <c r="K763" s="193"/>
      <c r="L763" s="199"/>
      <c r="M763" s="200"/>
      <c r="N763" s="201"/>
      <c r="O763" s="201"/>
      <c r="P763" s="201"/>
      <c r="Q763" s="201"/>
      <c r="R763" s="201"/>
      <c r="S763" s="201"/>
      <c r="T763" s="202"/>
      <c r="AT763" s="203" t="s">
        <v>165</v>
      </c>
      <c r="AU763" s="203" t="s">
        <v>83</v>
      </c>
      <c r="AV763" s="13" t="s">
        <v>83</v>
      </c>
      <c r="AW763" s="13" t="s">
        <v>35</v>
      </c>
      <c r="AX763" s="13" t="s">
        <v>73</v>
      </c>
      <c r="AY763" s="203" t="s">
        <v>155</v>
      </c>
    </row>
    <row r="764" spans="1:65" s="14" customFormat="1" ht="10.199999999999999" x14ac:dyDescent="0.2">
      <c r="B764" s="204"/>
      <c r="C764" s="205"/>
      <c r="D764" s="194" t="s">
        <v>165</v>
      </c>
      <c r="E764" s="206" t="s">
        <v>19</v>
      </c>
      <c r="F764" s="207" t="s">
        <v>168</v>
      </c>
      <c r="G764" s="205"/>
      <c r="H764" s="208">
        <v>411.19</v>
      </c>
      <c r="I764" s="209"/>
      <c r="J764" s="205"/>
      <c r="K764" s="205"/>
      <c r="L764" s="210"/>
      <c r="M764" s="211"/>
      <c r="N764" s="212"/>
      <c r="O764" s="212"/>
      <c r="P764" s="212"/>
      <c r="Q764" s="212"/>
      <c r="R764" s="212"/>
      <c r="S764" s="212"/>
      <c r="T764" s="213"/>
      <c r="AT764" s="214" t="s">
        <v>165</v>
      </c>
      <c r="AU764" s="214" t="s">
        <v>83</v>
      </c>
      <c r="AV764" s="14" t="s">
        <v>161</v>
      </c>
      <c r="AW764" s="14" t="s">
        <v>35</v>
      </c>
      <c r="AX764" s="14" t="s">
        <v>81</v>
      </c>
      <c r="AY764" s="214" t="s">
        <v>155</v>
      </c>
    </row>
    <row r="765" spans="1:65" s="2" customFormat="1" ht="33" customHeight="1" x14ac:dyDescent="0.2">
      <c r="A765" s="34"/>
      <c r="B765" s="35"/>
      <c r="C765" s="174" t="s">
        <v>1546</v>
      </c>
      <c r="D765" s="174" t="s">
        <v>157</v>
      </c>
      <c r="E765" s="175" t="s">
        <v>1547</v>
      </c>
      <c r="F765" s="176" t="s">
        <v>1548</v>
      </c>
      <c r="G765" s="177" t="s">
        <v>103</v>
      </c>
      <c r="H765" s="178">
        <v>623.03</v>
      </c>
      <c r="I765" s="179"/>
      <c r="J765" s="180">
        <f>ROUND(I765*H765,2)</f>
        <v>0</v>
      </c>
      <c r="K765" s="176" t="s">
        <v>160</v>
      </c>
      <c r="L765" s="39"/>
      <c r="M765" s="181" t="s">
        <v>19</v>
      </c>
      <c r="N765" s="182" t="s">
        <v>44</v>
      </c>
      <c r="O765" s="64"/>
      <c r="P765" s="183">
        <f>O765*H765</f>
        <v>0</v>
      </c>
      <c r="Q765" s="183">
        <v>9.1000000000000004E-3</v>
      </c>
      <c r="R765" s="183">
        <f>Q765*H765</f>
        <v>5.6695729999999998</v>
      </c>
      <c r="S765" s="183">
        <v>0</v>
      </c>
      <c r="T765" s="184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85" t="s">
        <v>251</v>
      </c>
      <c r="AT765" s="185" t="s">
        <v>157</v>
      </c>
      <c r="AU765" s="185" t="s">
        <v>83</v>
      </c>
      <c r="AY765" s="17" t="s">
        <v>155</v>
      </c>
      <c r="BE765" s="186">
        <f>IF(N765="základní",J765,0)</f>
        <v>0</v>
      </c>
      <c r="BF765" s="186">
        <f>IF(N765="snížená",J765,0)</f>
        <v>0</v>
      </c>
      <c r="BG765" s="186">
        <f>IF(N765="zákl. přenesená",J765,0)</f>
        <v>0</v>
      </c>
      <c r="BH765" s="186">
        <f>IF(N765="sníž. přenesená",J765,0)</f>
        <v>0</v>
      </c>
      <c r="BI765" s="186">
        <f>IF(N765="nulová",J765,0)</f>
        <v>0</v>
      </c>
      <c r="BJ765" s="17" t="s">
        <v>81</v>
      </c>
      <c r="BK765" s="186">
        <f>ROUND(I765*H765,2)</f>
        <v>0</v>
      </c>
      <c r="BL765" s="17" t="s">
        <v>251</v>
      </c>
      <c r="BM765" s="185" t="s">
        <v>1549</v>
      </c>
    </row>
    <row r="766" spans="1:65" s="2" customFormat="1" ht="10.199999999999999" x14ac:dyDescent="0.2">
      <c r="A766" s="34"/>
      <c r="B766" s="35"/>
      <c r="C766" s="36"/>
      <c r="D766" s="187" t="s">
        <v>163</v>
      </c>
      <c r="E766" s="36"/>
      <c r="F766" s="188" t="s">
        <v>1550</v>
      </c>
      <c r="G766" s="36"/>
      <c r="H766" s="36"/>
      <c r="I766" s="189"/>
      <c r="J766" s="36"/>
      <c r="K766" s="36"/>
      <c r="L766" s="39"/>
      <c r="M766" s="190"/>
      <c r="N766" s="191"/>
      <c r="O766" s="64"/>
      <c r="P766" s="64"/>
      <c r="Q766" s="64"/>
      <c r="R766" s="64"/>
      <c r="S766" s="64"/>
      <c r="T766" s="65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T766" s="17" t="s">
        <v>163</v>
      </c>
      <c r="AU766" s="17" t="s">
        <v>83</v>
      </c>
    </row>
    <row r="767" spans="1:65" s="13" customFormat="1" ht="10.199999999999999" x14ac:dyDescent="0.2">
      <c r="B767" s="192"/>
      <c r="C767" s="193"/>
      <c r="D767" s="194" t="s">
        <v>165</v>
      </c>
      <c r="E767" s="195" t="s">
        <v>19</v>
      </c>
      <c r="F767" s="196" t="s">
        <v>1551</v>
      </c>
      <c r="G767" s="193"/>
      <c r="H767" s="197">
        <v>623.03</v>
      </c>
      <c r="I767" s="198"/>
      <c r="J767" s="193"/>
      <c r="K767" s="193"/>
      <c r="L767" s="199"/>
      <c r="M767" s="200"/>
      <c r="N767" s="201"/>
      <c r="O767" s="201"/>
      <c r="P767" s="201"/>
      <c r="Q767" s="201"/>
      <c r="R767" s="201"/>
      <c r="S767" s="201"/>
      <c r="T767" s="202"/>
      <c r="AT767" s="203" t="s">
        <v>165</v>
      </c>
      <c r="AU767" s="203" t="s">
        <v>83</v>
      </c>
      <c r="AV767" s="13" t="s">
        <v>83</v>
      </c>
      <c r="AW767" s="13" t="s">
        <v>35</v>
      </c>
      <c r="AX767" s="13" t="s">
        <v>81</v>
      </c>
      <c r="AY767" s="203" t="s">
        <v>155</v>
      </c>
    </row>
    <row r="768" spans="1:65" s="2" customFormat="1" ht="24.15" customHeight="1" x14ac:dyDescent="0.2">
      <c r="A768" s="34"/>
      <c r="B768" s="35"/>
      <c r="C768" s="215" t="s">
        <v>1552</v>
      </c>
      <c r="D768" s="215" t="s">
        <v>336</v>
      </c>
      <c r="E768" s="216" t="s">
        <v>1511</v>
      </c>
      <c r="F768" s="217" t="s">
        <v>1512</v>
      </c>
      <c r="G768" s="218" t="s">
        <v>103</v>
      </c>
      <c r="H768" s="219">
        <v>685.33299999999997</v>
      </c>
      <c r="I768" s="220"/>
      <c r="J768" s="221">
        <f>ROUND(I768*H768,2)</f>
        <v>0</v>
      </c>
      <c r="K768" s="217" t="s">
        <v>160</v>
      </c>
      <c r="L768" s="222"/>
      <c r="M768" s="223" t="s">
        <v>19</v>
      </c>
      <c r="N768" s="224" t="s">
        <v>44</v>
      </c>
      <c r="O768" s="64"/>
      <c r="P768" s="183">
        <f>O768*H768</f>
        <v>0</v>
      </c>
      <c r="Q768" s="183">
        <v>1.9199999999999998E-2</v>
      </c>
      <c r="R768" s="183">
        <f>Q768*H768</f>
        <v>13.158393599999998</v>
      </c>
      <c r="S768" s="183">
        <v>0</v>
      </c>
      <c r="T768" s="184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85" t="s">
        <v>349</v>
      </c>
      <c r="AT768" s="185" t="s">
        <v>336</v>
      </c>
      <c r="AU768" s="185" t="s">
        <v>83</v>
      </c>
      <c r="AY768" s="17" t="s">
        <v>155</v>
      </c>
      <c r="BE768" s="186">
        <f>IF(N768="základní",J768,0)</f>
        <v>0</v>
      </c>
      <c r="BF768" s="186">
        <f>IF(N768="snížená",J768,0)</f>
        <v>0</v>
      </c>
      <c r="BG768" s="186">
        <f>IF(N768="zákl. přenesená",J768,0)</f>
        <v>0</v>
      </c>
      <c r="BH768" s="186">
        <f>IF(N768="sníž. přenesená",J768,0)</f>
        <v>0</v>
      </c>
      <c r="BI768" s="186">
        <f>IF(N768="nulová",J768,0)</f>
        <v>0</v>
      </c>
      <c r="BJ768" s="17" t="s">
        <v>81</v>
      </c>
      <c r="BK768" s="186">
        <f>ROUND(I768*H768,2)</f>
        <v>0</v>
      </c>
      <c r="BL768" s="17" t="s">
        <v>251</v>
      </c>
      <c r="BM768" s="185" t="s">
        <v>1553</v>
      </c>
    </row>
    <row r="769" spans="1:65" s="13" customFormat="1" ht="10.199999999999999" x14ac:dyDescent="0.2">
      <c r="B769" s="192"/>
      <c r="C769" s="193"/>
      <c r="D769" s="194" t="s">
        <v>165</v>
      </c>
      <c r="E769" s="193"/>
      <c r="F769" s="196" t="s">
        <v>1554</v>
      </c>
      <c r="G769" s="193"/>
      <c r="H769" s="197">
        <v>685.33299999999997</v>
      </c>
      <c r="I769" s="198"/>
      <c r="J769" s="193"/>
      <c r="K769" s="193"/>
      <c r="L769" s="199"/>
      <c r="M769" s="200"/>
      <c r="N769" s="201"/>
      <c r="O769" s="201"/>
      <c r="P769" s="201"/>
      <c r="Q769" s="201"/>
      <c r="R769" s="201"/>
      <c r="S769" s="201"/>
      <c r="T769" s="202"/>
      <c r="AT769" s="203" t="s">
        <v>165</v>
      </c>
      <c r="AU769" s="203" t="s">
        <v>83</v>
      </c>
      <c r="AV769" s="13" t="s">
        <v>83</v>
      </c>
      <c r="AW769" s="13" t="s">
        <v>4</v>
      </c>
      <c r="AX769" s="13" t="s">
        <v>81</v>
      </c>
      <c r="AY769" s="203" t="s">
        <v>155</v>
      </c>
    </row>
    <row r="770" spans="1:65" s="2" customFormat="1" ht="24.15" customHeight="1" x14ac:dyDescent="0.2">
      <c r="A770" s="34"/>
      <c r="B770" s="35"/>
      <c r="C770" s="174" t="s">
        <v>1555</v>
      </c>
      <c r="D770" s="174" t="s">
        <v>157</v>
      </c>
      <c r="E770" s="175" t="s">
        <v>1556</v>
      </c>
      <c r="F770" s="176" t="s">
        <v>1557</v>
      </c>
      <c r="G770" s="177" t="s">
        <v>103</v>
      </c>
      <c r="H770" s="178">
        <v>15.8</v>
      </c>
      <c r="I770" s="179"/>
      <c r="J770" s="180">
        <f>ROUND(I770*H770,2)</f>
        <v>0</v>
      </c>
      <c r="K770" s="176" t="s">
        <v>160</v>
      </c>
      <c r="L770" s="39"/>
      <c r="M770" s="181" t="s">
        <v>19</v>
      </c>
      <c r="N770" s="182" t="s">
        <v>44</v>
      </c>
      <c r="O770" s="64"/>
      <c r="P770" s="183">
        <f>O770*H770</f>
        <v>0</v>
      </c>
      <c r="Q770" s="183">
        <v>0</v>
      </c>
      <c r="R770" s="183">
        <f>Q770*H770</f>
        <v>0</v>
      </c>
      <c r="S770" s="183">
        <v>0</v>
      </c>
      <c r="T770" s="184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85" t="s">
        <v>251</v>
      </c>
      <c r="AT770" s="185" t="s">
        <v>157</v>
      </c>
      <c r="AU770" s="185" t="s">
        <v>83</v>
      </c>
      <c r="AY770" s="17" t="s">
        <v>155</v>
      </c>
      <c r="BE770" s="186">
        <f>IF(N770="základní",J770,0)</f>
        <v>0</v>
      </c>
      <c r="BF770" s="186">
        <f>IF(N770="snížená",J770,0)</f>
        <v>0</v>
      </c>
      <c r="BG770" s="186">
        <f>IF(N770="zákl. přenesená",J770,0)</f>
        <v>0</v>
      </c>
      <c r="BH770" s="186">
        <f>IF(N770="sníž. přenesená",J770,0)</f>
        <v>0</v>
      </c>
      <c r="BI770" s="186">
        <f>IF(N770="nulová",J770,0)</f>
        <v>0</v>
      </c>
      <c r="BJ770" s="17" t="s">
        <v>81</v>
      </c>
      <c r="BK770" s="186">
        <f>ROUND(I770*H770,2)</f>
        <v>0</v>
      </c>
      <c r="BL770" s="17" t="s">
        <v>251</v>
      </c>
      <c r="BM770" s="185" t="s">
        <v>1558</v>
      </c>
    </row>
    <row r="771" spans="1:65" s="2" customFormat="1" ht="10.199999999999999" x14ac:dyDescent="0.2">
      <c r="A771" s="34"/>
      <c r="B771" s="35"/>
      <c r="C771" s="36"/>
      <c r="D771" s="187" t="s">
        <v>163</v>
      </c>
      <c r="E771" s="36"/>
      <c r="F771" s="188" t="s">
        <v>1559</v>
      </c>
      <c r="G771" s="36"/>
      <c r="H771" s="36"/>
      <c r="I771" s="189"/>
      <c r="J771" s="36"/>
      <c r="K771" s="36"/>
      <c r="L771" s="39"/>
      <c r="M771" s="190"/>
      <c r="N771" s="191"/>
      <c r="O771" s="64"/>
      <c r="P771" s="64"/>
      <c r="Q771" s="64"/>
      <c r="R771" s="64"/>
      <c r="S771" s="64"/>
      <c r="T771" s="65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T771" s="17" t="s">
        <v>163</v>
      </c>
      <c r="AU771" s="17" t="s">
        <v>83</v>
      </c>
    </row>
    <row r="772" spans="1:65" s="13" customFormat="1" ht="10.199999999999999" x14ac:dyDescent="0.2">
      <c r="B772" s="192"/>
      <c r="C772" s="193"/>
      <c r="D772" s="194" t="s">
        <v>165</v>
      </c>
      <c r="E772" s="195" t="s">
        <v>19</v>
      </c>
      <c r="F772" s="196" t="s">
        <v>1560</v>
      </c>
      <c r="G772" s="193"/>
      <c r="H772" s="197">
        <v>15.8</v>
      </c>
      <c r="I772" s="198"/>
      <c r="J772" s="193"/>
      <c r="K772" s="193"/>
      <c r="L772" s="199"/>
      <c r="M772" s="200"/>
      <c r="N772" s="201"/>
      <c r="O772" s="201"/>
      <c r="P772" s="201"/>
      <c r="Q772" s="201"/>
      <c r="R772" s="201"/>
      <c r="S772" s="201"/>
      <c r="T772" s="202"/>
      <c r="AT772" s="203" t="s">
        <v>165</v>
      </c>
      <c r="AU772" s="203" t="s">
        <v>83</v>
      </c>
      <c r="AV772" s="13" t="s">
        <v>83</v>
      </c>
      <c r="AW772" s="13" t="s">
        <v>35</v>
      </c>
      <c r="AX772" s="13" t="s">
        <v>81</v>
      </c>
      <c r="AY772" s="203" t="s">
        <v>155</v>
      </c>
    </row>
    <row r="773" spans="1:65" s="2" customFormat="1" ht="16.5" customHeight="1" x14ac:dyDescent="0.2">
      <c r="A773" s="34"/>
      <c r="B773" s="35"/>
      <c r="C773" s="174" t="s">
        <v>1561</v>
      </c>
      <c r="D773" s="174" t="s">
        <v>157</v>
      </c>
      <c r="E773" s="175" t="s">
        <v>1562</v>
      </c>
      <c r="F773" s="176" t="s">
        <v>1563</v>
      </c>
      <c r="G773" s="177" t="s">
        <v>103</v>
      </c>
      <c r="H773" s="178">
        <v>39.4</v>
      </c>
      <c r="I773" s="179"/>
      <c r="J773" s="180">
        <f>ROUND(I773*H773,2)</f>
        <v>0</v>
      </c>
      <c r="K773" s="176" t="s">
        <v>160</v>
      </c>
      <c r="L773" s="39"/>
      <c r="M773" s="181" t="s">
        <v>19</v>
      </c>
      <c r="N773" s="182" t="s">
        <v>44</v>
      </c>
      <c r="O773" s="64"/>
      <c r="P773" s="183">
        <f>O773*H773</f>
        <v>0</v>
      </c>
      <c r="Q773" s="183">
        <v>1.5E-3</v>
      </c>
      <c r="R773" s="183">
        <f>Q773*H773</f>
        <v>5.91E-2</v>
      </c>
      <c r="S773" s="183">
        <v>0</v>
      </c>
      <c r="T773" s="184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85" t="s">
        <v>251</v>
      </c>
      <c r="AT773" s="185" t="s">
        <v>157</v>
      </c>
      <c r="AU773" s="185" t="s">
        <v>83</v>
      </c>
      <c r="AY773" s="17" t="s">
        <v>155</v>
      </c>
      <c r="BE773" s="186">
        <f>IF(N773="základní",J773,0)</f>
        <v>0</v>
      </c>
      <c r="BF773" s="186">
        <f>IF(N773="snížená",J773,0)</f>
        <v>0</v>
      </c>
      <c r="BG773" s="186">
        <f>IF(N773="zákl. přenesená",J773,0)</f>
        <v>0</v>
      </c>
      <c r="BH773" s="186">
        <f>IF(N773="sníž. přenesená",J773,0)</f>
        <v>0</v>
      </c>
      <c r="BI773" s="186">
        <f>IF(N773="nulová",J773,0)</f>
        <v>0</v>
      </c>
      <c r="BJ773" s="17" t="s">
        <v>81</v>
      </c>
      <c r="BK773" s="186">
        <f>ROUND(I773*H773,2)</f>
        <v>0</v>
      </c>
      <c r="BL773" s="17" t="s">
        <v>251</v>
      </c>
      <c r="BM773" s="185" t="s">
        <v>1564</v>
      </c>
    </row>
    <row r="774" spans="1:65" s="2" customFormat="1" ht="10.199999999999999" x14ac:dyDescent="0.2">
      <c r="A774" s="34"/>
      <c r="B774" s="35"/>
      <c r="C774" s="36"/>
      <c r="D774" s="187" t="s">
        <v>163</v>
      </c>
      <c r="E774" s="36"/>
      <c r="F774" s="188" t="s">
        <v>1565</v>
      </c>
      <c r="G774" s="36"/>
      <c r="H774" s="36"/>
      <c r="I774" s="189"/>
      <c r="J774" s="36"/>
      <c r="K774" s="36"/>
      <c r="L774" s="39"/>
      <c r="M774" s="190"/>
      <c r="N774" s="191"/>
      <c r="O774" s="64"/>
      <c r="P774" s="64"/>
      <c r="Q774" s="64"/>
      <c r="R774" s="64"/>
      <c r="S774" s="64"/>
      <c r="T774" s="65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163</v>
      </c>
      <c r="AU774" s="17" t="s">
        <v>83</v>
      </c>
    </row>
    <row r="775" spans="1:65" s="2" customFormat="1" ht="24.15" customHeight="1" x14ac:dyDescent="0.2">
      <c r="A775" s="34"/>
      <c r="B775" s="35"/>
      <c r="C775" s="174" t="s">
        <v>1566</v>
      </c>
      <c r="D775" s="174" t="s">
        <v>157</v>
      </c>
      <c r="E775" s="175" t="s">
        <v>1567</v>
      </c>
      <c r="F775" s="176" t="s">
        <v>1568</v>
      </c>
      <c r="G775" s="177" t="s">
        <v>203</v>
      </c>
      <c r="H775" s="178">
        <v>27.582000000000001</v>
      </c>
      <c r="I775" s="179"/>
      <c r="J775" s="180">
        <f>ROUND(I775*H775,2)</f>
        <v>0</v>
      </c>
      <c r="K775" s="176" t="s">
        <v>160</v>
      </c>
      <c r="L775" s="39"/>
      <c r="M775" s="181" t="s">
        <v>19</v>
      </c>
      <c r="N775" s="182" t="s">
        <v>44</v>
      </c>
      <c r="O775" s="64"/>
      <c r="P775" s="183">
        <f>O775*H775</f>
        <v>0</v>
      </c>
      <c r="Q775" s="183">
        <v>0</v>
      </c>
      <c r="R775" s="183">
        <f>Q775*H775</f>
        <v>0</v>
      </c>
      <c r="S775" s="183">
        <v>0</v>
      </c>
      <c r="T775" s="184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85" t="s">
        <v>251</v>
      </c>
      <c r="AT775" s="185" t="s">
        <v>157</v>
      </c>
      <c r="AU775" s="185" t="s">
        <v>83</v>
      </c>
      <c r="AY775" s="17" t="s">
        <v>155</v>
      </c>
      <c r="BE775" s="186">
        <f>IF(N775="základní",J775,0)</f>
        <v>0</v>
      </c>
      <c r="BF775" s="186">
        <f>IF(N775="snížená",J775,0)</f>
        <v>0</v>
      </c>
      <c r="BG775" s="186">
        <f>IF(N775="zákl. přenesená",J775,0)</f>
        <v>0</v>
      </c>
      <c r="BH775" s="186">
        <f>IF(N775="sníž. přenesená",J775,0)</f>
        <v>0</v>
      </c>
      <c r="BI775" s="186">
        <f>IF(N775="nulová",J775,0)</f>
        <v>0</v>
      </c>
      <c r="BJ775" s="17" t="s">
        <v>81</v>
      </c>
      <c r="BK775" s="186">
        <f>ROUND(I775*H775,2)</f>
        <v>0</v>
      </c>
      <c r="BL775" s="17" t="s">
        <v>251</v>
      </c>
      <c r="BM775" s="185" t="s">
        <v>1569</v>
      </c>
    </row>
    <row r="776" spans="1:65" s="2" customFormat="1" ht="10.199999999999999" x14ac:dyDescent="0.2">
      <c r="A776" s="34"/>
      <c r="B776" s="35"/>
      <c r="C776" s="36"/>
      <c r="D776" s="187" t="s">
        <v>163</v>
      </c>
      <c r="E776" s="36"/>
      <c r="F776" s="188" t="s">
        <v>1570</v>
      </c>
      <c r="G776" s="36"/>
      <c r="H776" s="36"/>
      <c r="I776" s="189"/>
      <c r="J776" s="36"/>
      <c r="K776" s="36"/>
      <c r="L776" s="39"/>
      <c r="M776" s="190"/>
      <c r="N776" s="191"/>
      <c r="O776" s="64"/>
      <c r="P776" s="64"/>
      <c r="Q776" s="64"/>
      <c r="R776" s="64"/>
      <c r="S776" s="64"/>
      <c r="T776" s="65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7" t="s">
        <v>163</v>
      </c>
      <c r="AU776" s="17" t="s">
        <v>83</v>
      </c>
    </row>
    <row r="777" spans="1:65" s="12" customFormat="1" ht="22.8" customHeight="1" x14ac:dyDescent="0.25">
      <c r="B777" s="158"/>
      <c r="C777" s="159"/>
      <c r="D777" s="160" t="s">
        <v>72</v>
      </c>
      <c r="E777" s="172" t="s">
        <v>1571</v>
      </c>
      <c r="F777" s="172" t="s">
        <v>1572</v>
      </c>
      <c r="G777" s="159"/>
      <c r="H777" s="159"/>
      <c r="I777" s="162"/>
      <c r="J777" s="173">
        <f>BK777</f>
        <v>0</v>
      </c>
      <c r="K777" s="159"/>
      <c r="L777" s="164"/>
      <c r="M777" s="165"/>
      <c r="N777" s="166"/>
      <c r="O777" s="166"/>
      <c r="P777" s="167">
        <f>SUM(P778:P817)</f>
        <v>0</v>
      </c>
      <c r="Q777" s="166"/>
      <c r="R777" s="167">
        <f>SUM(R778:R817)</f>
        <v>2.3334971999999996</v>
      </c>
      <c r="S777" s="166"/>
      <c r="T777" s="168">
        <f>SUM(T778:T817)</f>
        <v>10.904000000000002</v>
      </c>
      <c r="AR777" s="169" t="s">
        <v>83</v>
      </c>
      <c r="AT777" s="170" t="s">
        <v>72</v>
      </c>
      <c r="AU777" s="170" t="s">
        <v>81</v>
      </c>
      <c r="AY777" s="169" t="s">
        <v>155</v>
      </c>
      <c r="BK777" s="171">
        <f>SUM(BK778:BK817)</f>
        <v>0</v>
      </c>
    </row>
    <row r="778" spans="1:65" s="2" customFormat="1" ht="16.5" customHeight="1" x14ac:dyDescent="0.2">
      <c r="A778" s="34"/>
      <c r="B778" s="35"/>
      <c r="C778" s="174" t="s">
        <v>1573</v>
      </c>
      <c r="D778" s="174" t="s">
        <v>157</v>
      </c>
      <c r="E778" s="175" t="s">
        <v>1574</v>
      </c>
      <c r="F778" s="176" t="s">
        <v>1575</v>
      </c>
      <c r="G778" s="177" t="s">
        <v>103</v>
      </c>
      <c r="H778" s="178">
        <v>436.16</v>
      </c>
      <c r="I778" s="179"/>
      <c r="J778" s="180">
        <f>ROUND(I778*H778,2)</f>
        <v>0</v>
      </c>
      <c r="K778" s="176" t="s">
        <v>160</v>
      </c>
      <c r="L778" s="39"/>
      <c r="M778" s="181" t="s">
        <v>19</v>
      </c>
      <c r="N778" s="182" t="s">
        <v>44</v>
      </c>
      <c r="O778" s="64"/>
      <c r="P778" s="183">
        <f>O778*H778</f>
        <v>0</v>
      </c>
      <c r="Q778" s="183">
        <v>0</v>
      </c>
      <c r="R778" s="183">
        <f>Q778*H778</f>
        <v>0</v>
      </c>
      <c r="S778" s="183">
        <v>2.5000000000000001E-2</v>
      </c>
      <c r="T778" s="184">
        <f>S778*H778</f>
        <v>10.904000000000002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85" t="s">
        <v>251</v>
      </c>
      <c r="AT778" s="185" t="s">
        <v>157</v>
      </c>
      <c r="AU778" s="185" t="s">
        <v>83</v>
      </c>
      <c r="AY778" s="17" t="s">
        <v>155</v>
      </c>
      <c r="BE778" s="186">
        <f>IF(N778="základní",J778,0)</f>
        <v>0</v>
      </c>
      <c r="BF778" s="186">
        <f>IF(N778="snížená",J778,0)</f>
        <v>0</v>
      </c>
      <c r="BG778" s="186">
        <f>IF(N778="zákl. přenesená",J778,0)</f>
        <v>0</v>
      </c>
      <c r="BH778" s="186">
        <f>IF(N778="sníž. přenesená",J778,0)</f>
        <v>0</v>
      </c>
      <c r="BI778" s="186">
        <f>IF(N778="nulová",J778,0)</f>
        <v>0</v>
      </c>
      <c r="BJ778" s="17" t="s">
        <v>81</v>
      </c>
      <c r="BK778" s="186">
        <f>ROUND(I778*H778,2)</f>
        <v>0</v>
      </c>
      <c r="BL778" s="17" t="s">
        <v>251</v>
      </c>
      <c r="BM778" s="185" t="s">
        <v>1576</v>
      </c>
    </row>
    <row r="779" spans="1:65" s="2" customFormat="1" ht="10.199999999999999" x14ac:dyDescent="0.2">
      <c r="A779" s="34"/>
      <c r="B779" s="35"/>
      <c r="C779" s="36"/>
      <c r="D779" s="187" t="s">
        <v>163</v>
      </c>
      <c r="E779" s="36"/>
      <c r="F779" s="188" t="s">
        <v>1577</v>
      </c>
      <c r="G779" s="36"/>
      <c r="H779" s="36"/>
      <c r="I779" s="189"/>
      <c r="J779" s="36"/>
      <c r="K779" s="36"/>
      <c r="L779" s="39"/>
      <c r="M779" s="190"/>
      <c r="N779" s="191"/>
      <c r="O779" s="64"/>
      <c r="P779" s="64"/>
      <c r="Q779" s="64"/>
      <c r="R779" s="64"/>
      <c r="S779" s="64"/>
      <c r="T779" s="65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163</v>
      </c>
      <c r="AU779" s="17" t="s">
        <v>83</v>
      </c>
    </row>
    <row r="780" spans="1:65" s="13" customFormat="1" ht="10.199999999999999" x14ac:dyDescent="0.2">
      <c r="B780" s="192"/>
      <c r="C780" s="193"/>
      <c r="D780" s="194" t="s">
        <v>165</v>
      </c>
      <c r="E780" s="195" t="s">
        <v>19</v>
      </c>
      <c r="F780" s="196" t="s">
        <v>1578</v>
      </c>
      <c r="G780" s="193"/>
      <c r="H780" s="197">
        <v>323.73</v>
      </c>
      <c r="I780" s="198"/>
      <c r="J780" s="193"/>
      <c r="K780" s="193"/>
      <c r="L780" s="199"/>
      <c r="M780" s="200"/>
      <c r="N780" s="201"/>
      <c r="O780" s="201"/>
      <c r="P780" s="201"/>
      <c r="Q780" s="201"/>
      <c r="R780" s="201"/>
      <c r="S780" s="201"/>
      <c r="T780" s="202"/>
      <c r="AT780" s="203" t="s">
        <v>165</v>
      </c>
      <c r="AU780" s="203" t="s">
        <v>83</v>
      </c>
      <c r="AV780" s="13" t="s">
        <v>83</v>
      </c>
      <c r="AW780" s="13" t="s">
        <v>35</v>
      </c>
      <c r="AX780" s="13" t="s">
        <v>73</v>
      </c>
      <c r="AY780" s="203" t="s">
        <v>155</v>
      </c>
    </row>
    <row r="781" spans="1:65" s="13" customFormat="1" ht="10.199999999999999" x14ac:dyDescent="0.2">
      <c r="B781" s="192"/>
      <c r="C781" s="193"/>
      <c r="D781" s="194" t="s">
        <v>165</v>
      </c>
      <c r="E781" s="195" t="s">
        <v>19</v>
      </c>
      <c r="F781" s="196" t="s">
        <v>1579</v>
      </c>
      <c r="G781" s="193"/>
      <c r="H781" s="197">
        <v>112.43</v>
      </c>
      <c r="I781" s="198"/>
      <c r="J781" s="193"/>
      <c r="K781" s="193"/>
      <c r="L781" s="199"/>
      <c r="M781" s="200"/>
      <c r="N781" s="201"/>
      <c r="O781" s="201"/>
      <c r="P781" s="201"/>
      <c r="Q781" s="201"/>
      <c r="R781" s="201"/>
      <c r="S781" s="201"/>
      <c r="T781" s="202"/>
      <c r="AT781" s="203" t="s">
        <v>165</v>
      </c>
      <c r="AU781" s="203" t="s">
        <v>83</v>
      </c>
      <c r="AV781" s="13" t="s">
        <v>83</v>
      </c>
      <c r="AW781" s="13" t="s">
        <v>35</v>
      </c>
      <c r="AX781" s="13" t="s">
        <v>73</v>
      </c>
      <c r="AY781" s="203" t="s">
        <v>155</v>
      </c>
    </row>
    <row r="782" spans="1:65" s="14" customFormat="1" ht="10.199999999999999" x14ac:dyDescent="0.2">
      <c r="B782" s="204"/>
      <c r="C782" s="205"/>
      <c r="D782" s="194" t="s">
        <v>165</v>
      </c>
      <c r="E782" s="206" t="s">
        <v>19</v>
      </c>
      <c r="F782" s="207" t="s">
        <v>168</v>
      </c>
      <c r="G782" s="205"/>
      <c r="H782" s="208">
        <v>436.16</v>
      </c>
      <c r="I782" s="209"/>
      <c r="J782" s="205"/>
      <c r="K782" s="205"/>
      <c r="L782" s="210"/>
      <c r="M782" s="211"/>
      <c r="N782" s="212"/>
      <c r="O782" s="212"/>
      <c r="P782" s="212"/>
      <c r="Q782" s="212"/>
      <c r="R782" s="212"/>
      <c r="S782" s="212"/>
      <c r="T782" s="213"/>
      <c r="AT782" s="214" t="s">
        <v>165</v>
      </c>
      <c r="AU782" s="214" t="s">
        <v>83</v>
      </c>
      <c r="AV782" s="14" t="s">
        <v>161</v>
      </c>
      <c r="AW782" s="14" t="s">
        <v>35</v>
      </c>
      <c r="AX782" s="14" t="s">
        <v>81</v>
      </c>
      <c r="AY782" s="214" t="s">
        <v>155</v>
      </c>
    </row>
    <row r="783" spans="1:65" s="2" customFormat="1" ht="24.15" customHeight="1" x14ac:dyDescent="0.2">
      <c r="A783" s="34"/>
      <c r="B783" s="35"/>
      <c r="C783" s="174" t="s">
        <v>1580</v>
      </c>
      <c r="D783" s="174" t="s">
        <v>157</v>
      </c>
      <c r="E783" s="175" t="s">
        <v>1581</v>
      </c>
      <c r="F783" s="176" t="s">
        <v>1582</v>
      </c>
      <c r="G783" s="177" t="s">
        <v>103</v>
      </c>
      <c r="H783" s="178">
        <v>96</v>
      </c>
      <c r="I783" s="179"/>
      <c r="J783" s="180">
        <f>ROUND(I783*H783,2)</f>
        <v>0</v>
      </c>
      <c r="K783" s="176" t="s">
        <v>160</v>
      </c>
      <c r="L783" s="39"/>
      <c r="M783" s="181" t="s">
        <v>19</v>
      </c>
      <c r="N783" s="182" t="s">
        <v>44</v>
      </c>
      <c r="O783" s="64"/>
      <c r="P783" s="183">
        <f>O783*H783</f>
        <v>0</v>
      </c>
      <c r="Q783" s="183">
        <v>0</v>
      </c>
      <c r="R783" s="183">
        <f>Q783*H783</f>
        <v>0</v>
      </c>
      <c r="S783" s="183">
        <v>0</v>
      </c>
      <c r="T783" s="184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85" t="s">
        <v>251</v>
      </c>
      <c r="AT783" s="185" t="s">
        <v>157</v>
      </c>
      <c r="AU783" s="185" t="s">
        <v>83</v>
      </c>
      <c r="AY783" s="17" t="s">
        <v>155</v>
      </c>
      <c r="BE783" s="186">
        <f>IF(N783="základní",J783,0)</f>
        <v>0</v>
      </c>
      <c r="BF783" s="186">
        <f>IF(N783="snížená",J783,0)</f>
        <v>0</v>
      </c>
      <c r="BG783" s="186">
        <f>IF(N783="zákl. přenesená",J783,0)</f>
        <v>0</v>
      </c>
      <c r="BH783" s="186">
        <f>IF(N783="sníž. přenesená",J783,0)</f>
        <v>0</v>
      </c>
      <c r="BI783" s="186">
        <f>IF(N783="nulová",J783,0)</f>
        <v>0</v>
      </c>
      <c r="BJ783" s="17" t="s">
        <v>81</v>
      </c>
      <c r="BK783" s="186">
        <f>ROUND(I783*H783,2)</f>
        <v>0</v>
      </c>
      <c r="BL783" s="17" t="s">
        <v>251</v>
      </c>
      <c r="BM783" s="185" t="s">
        <v>1583</v>
      </c>
    </row>
    <row r="784" spans="1:65" s="2" customFormat="1" ht="10.199999999999999" x14ac:dyDescent="0.2">
      <c r="A784" s="34"/>
      <c r="B784" s="35"/>
      <c r="C784" s="36"/>
      <c r="D784" s="187" t="s">
        <v>163</v>
      </c>
      <c r="E784" s="36"/>
      <c r="F784" s="188" t="s">
        <v>1584</v>
      </c>
      <c r="G784" s="36"/>
      <c r="H784" s="36"/>
      <c r="I784" s="189"/>
      <c r="J784" s="36"/>
      <c r="K784" s="36"/>
      <c r="L784" s="39"/>
      <c r="M784" s="190"/>
      <c r="N784" s="191"/>
      <c r="O784" s="64"/>
      <c r="P784" s="64"/>
      <c r="Q784" s="64"/>
      <c r="R784" s="64"/>
      <c r="S784" s="64"/>
      <c r="T784" s="65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T784" s="17" t="s">
        <v>163</v>
      </c>
      <c r="AU784" s="17" t="s">
        <v>83</v>
      </c>
    </row>
    <row r="785" spans="1:65" s="2" customFormat="1" ht="16.5" customHeight="1" x14ac:dyDescent="0.2">
      <c r="A785" s="34"/>
      <c r="B785" s="35"/>
      <c r="C785" s="174" t="s">
        <v>1585</v>
      </c>
      <c r="D785" s="174" t="s">
        <v>157</v>
      </c>
      <c r="E785" s="175" t="s">
        <v>1586</v>
      </c>
      <c r="F785" s="176" t="s">
        <v>1587</v>
      </c>
      <c r="G785" s="177" t="s">
        <v>103</v>
      </c>
      <c r="H785" s="178">
        <v>96</v>
      </c>
      <c r="I785" s="179"/>
      <c r="J785" s="180">
        <f>ROUND(I785*H785,2)</f>
        <v>0</v>
      </c>
      <c r="K785" s="176" t="s">
        <v>160</v>
      </c>
      <c r="L785" s="39"/>
      <c r="M785" s="181" t="s">
        <v>19</v>
      </c>
      <c r="N785" s="182" t="s">
        <v>44</v>
      </c>
      <c r="O785" s="64"/>
      <c r="P785" s="183">
        <f>O785*H785</f>
        <v>0</v>
      </c>
      <c r="Q785" s="183">
        <v>0</v>
      </c>
      <c r="R785" s="183">
        <f>Q785*H785</f>
        <v>0</v>
      </c>
      <c r="S785" s="183">
        <v>0</v>
      </c>
      <c r="T785" s="184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85" t="s">
        <v>251</v>
      </c>
      <c r="AT785" s="185" t="s">
        <v>157</v>
      </c>
      <c r="AU785" s="185" t="s">
        <v>83</v>
      </c>
      <c r="AY785" s="17" t="s">
        <v>155</v>
      </c>
      <c r="BE785" s="186">
        <f>IF(N785="základní",J785,0)</f>
        <v>0</v>
      </c>
      <c r="BF785" s="186">
        <f>IF(N785="snížená",J785,0)</f>
        <v>0</v>
      </c>
      <c r="BG785" s="186">
        <f>IF(N785="zákl. přenesená",J785,0)</f>
        <v>0</v>
      </c>
      <c r="BH785" s="186">
        <f>IF(N785="sníž. přenesená",J785,0)</f>
        <v>0</v>
      </c>
      <c r="BI785" s="186">
        <f>IF(N785="nulová",J785,0)</f>
        <v>0</v>
      </c>
      <c r="BJ785" s="17" t="s">
        <v>81</v>
      </c>
      <c r="BK785" s="186">
        <f>ROUND(I785*H785,2)</f>
        <v>0</v>
      </c>
      <c r="BL785" s="17" t="s">
        <v>251</v>
      </c>
      <c r="BM785" s="185" t="s">
        <v>1588</v>
      </c>
    </row>
    <row r="786" spans="1:65" s="2" customFormat="1" ht="10.199999999999999" x14ac:dyDescent="0.2">
      <c r="A786" s="34"/>
      <c r="B786" s="35"/>
      <c r="C786" s="36"/>
      <c r="D786" s="187" t="s">
        <v>163</v>
      </c>
      <c r="E786" s="36"/>
      <c r="F786" s="188" t="s">
        <v>1589</v>
      </c>
      <c r="G786" s="36"/>
      <c r="H786" s="36"/>
      <c r="I786" s="189"/>
      <c r="J786" s="36"/>
      <c r="K786" s="36"/>
      <c r="L786" s="39"/>
      <c r="M786" s="190"/>
      <c r="N786" s="191"/>
      <c r="O786" s="64"/>
      <c r="P786" s="64"/>
      <c r="Q786" s="64"/>
      <c r="R786" s="64"/>
      <c r="S786" s="64"/>
      <c r="T786" s="65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T786" s="17" t="s">
        <v>163</v>
      </c>
      <c r="AU786" s="17" t="s">
        <v>83</v>
      </c>
    </row>
    <row r="787" spans="1:65" s="2" customFormat="1" ht="16.5" customHeight="1" x14ac:dyDescent="0.2">
      <c r="A787" s="34"/>
      <c r="B787" s="35"/>
      <c r="C787" s="174" t="s">
        <v>1590</v>
      </c>
      <c r="D787" s="174" t="s">
        <v>157</v>
      </c>
      <c r="E787" s="175" t="s">
        <v>1591</v>
      </c>
      <c r="F787" s="176" t="s">
        <v>1592</v>
      </c>
      <c r="G787" s="177" t="s">
        <v>103</v>
      </c>
      <c r="H787" s="178">
        <v>96</v>
      </c>
      <c r="I787" s="179"/>
      <c r="J787" s="180">
        <f>ROUND(I787*H787,2)</f>
        <v>0</v>
      </c>
      <c r="K787" s="176" t="s">
        <v>160</v>
      </c>
      <c r="L787" s="39"/>
      <c r="M787" s="181" t="s">
        <v>19</v>
      </c>
      <c r="N787" s="182" t="s">
        <v>44</v>
      </c>
      <c r="O787" s="64"/>
      <c r="P787" s="183">
        <f>O787*H787</f>
        <v>0</v>
      </c>
      <c r="Q787" s="183">
        <v>2.0000000000000001E-4</v>
      </c>
      <c r="R787" s="183">
        <f>Q787*H787</f>
        <v>1.9200000000000002E-2</v>
      </c>
      <c r="S787" s="183">
        <v>0</v>
      </c>
      <c r="T787" s="184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85" t="s">
        <v>251</v>
      </c>
      <c r="AT787" s="185" t="s">
        <v>157</v>
      </c>
      <c r="AU787" s="185" t="s">
        <v>83</v>
      </c>
      <c r="AY787" s="17" t="s">
        <v>155</v>
      </c>
      <c r="BE787" s="186">
        <f>IF(N787="základní",J787,0)</f>
        <v>0</v>
      </c>
      <c r="BF787" s="186">
        <f>IF(N787="snížená",J787,0)</f>
        <v>0</v>
      </c>
      <c r="BG787" s="186">
        <f>IF(N787="zákl. přenesená",J787,0)</f>
        <v>0</v>
      </c>
      <c r="BH787" s="186">
        <f>IF(N787="sníž. přenesená",J787,0)</f>
        <v>0</v>
      </c>
      <c r="BI787" s="186">
        <f>IF(N787="nulová",J787,0)</f>
        <v>0</v>
      </c>
      <c r="BJ787" s="17" t="s">
        <v>81</v>
      </c>
      <c r="BK787" s="186">
        <f>ROUND(I787*H787,2)</f>
        <v>0</v>
      </c>
      <c r="BL787" s="17" t="s">
        <v>251</v>
      </c>
      <c r="BM787" s="185" t="s">
        <v>1593</v>
      </c>
    </row>
    <row r="788" spans="1:65" s="2" customFormat="1" ht="10.199999999999999" x14ac:dyDescent="0.2">
      <c r="A788" s="34"/>
      <c r="B788" s="35"/>
      <c r="C788" s="36"/>
      <c r="D788" s="187" t="s">
        <v>163</v>
      </c>
      <c r="E788" s="36"/>
      <c r="F788" s="188" t="s">
        <v>1594</v>
      </c>
      <c r="G788" s="36"/>
      <c r="H788" s="36"/>
      <c r="I788" s="189"/>
      <c r="J788" s="36"/>
      <c r="K788" s="36"/>
      <c r="L788" s="39"/>
      <c r="M788" s="190"/>
      <c r="N788" s="191"/>
      <c r="O788" s="64"/>
      <c r="P788" s="64"/>
      <c r="Q788" s="64"/>
      <c r="R788" s="64"/>
      <c r="S788" s="64"/>
      <c r="T788" s="65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T788" s="17" t="s">
        <v>163</v>
      </c>
      <c r="AU788" s="17" t="s">
        <v>83</v>
      </c>
    </row>
    <row r="789" spans="1:65" s="2" customFormat="1" ht="24.15" customHeight="1" x14ac:dyDescent="0.2">
      <c r="A789" s="34"/>
      <c r="B789" s="35"/>
      <c r="C789" s="174" t="s">
        <v>1595</v>
      </c>
      <c r="D789" s="174" t="s">
        <v>157</v>
      </c>
      <c r="E789" s="175" t="s">
        <v>1596</v>
      </c>
      <c r="F789" s="176" t="s">
        <v>1597</v>
      </c>
      <c r="G789" s="177" t="s">
        <v>103</v>
      </c>
      <c r="H789" s="178">
        <v>96</v>
      </c>
      <c r="I789" s="179"/>
      <c r="J789" s="180">
        <f>ROUND(I789*H789,2)</f>
        <v>0</v>
      </c>
      <c r="K789" s="176" t="s">
        <v>160</v>
      </c>
      <c r="L789" s="39"/>
      <c r="M789" s="181" t="s">
        <v>19</v>
      </c>
      <c r="N789" s="182" t="s">
        <v>44</v>
      </c>
      <c r="O789" s="64"/>
      <c r="P789" s="183">
        <f>O789*H789</f>
        <v>0</v>
      </c>
      <c r="Q789" s="183">
        <v>4.4999999999999997E-3</v>
      </c>
      <c r="R789" s="183">
        <f>Q789*H789</f>
        <v>0.43199999999999994</v>
      </c>
      <c r="S789" s="183">
        <v>0</v>
      </c>
      <c r="T789" s="184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85" t="s">
        <v>251</v>
      </c>
      <c r="AT789" s="185" t="s">
        <v>157</v>
      </c>
      <c r="AU789" s="185" t="s">
        <v>83</v>
      </c>
      <c r="AY789" s="17" t="s">
        <v>155</v>
      </c>
      <c r="BE789" s="186">
        <f>IF(N789="základní",J789,0)</f>
        <v>0</v>
      </c>
      <c r="BF789" s="186">
        <f>IF(N789="snížená",J789,0)</f>
        <v>0</v>
      </c>
      <c r="BG789" s="186">
        <f>IF(N789="zákl. přenesená",J789,0)</f>
        <v>0</v>
      </c>
      <c r="BH789" s="186">
        <f>IF(N789="sníž. přenesená",J789,0)</f>
        <v>0</v>
      </c>
      <c r="BI789" s="186">
        <f>IF(N789="nulová",J789,0)</f>
        <v>0</v>
      </c>
      <c r="BJ789" s="17" t="s">
        <v>81</v>
      </c>
      <c r="BK789" s="186">
        <f>ROUND(I789*H789,2)</f>
        <v>0</v>
      </c>
      <c r="BL789" s="17" t="s">
        <v>251</v>
      </c>
      <c r="BM789" s="185" t="s">
        <v>1598</v>
      </c>
    </row>
    <row r="790" spans="1:65" s="2" customFormat="1" ht="10.199999999999999" x14ac:dyDescent="0.2">
      <c r="A790" s="34"/>
      <c r="B790" s="35"/>
      <c r="C790" s="36"/>
      <c r="D790" s="187" t="s">
        <v>163</v>
      </c>
      <c r="E790" s="36"/>
      <c r="F790" s="188" t="s">
        <v>1599</v>
      </c>
      <c r="G790" s="36"/>
      <c r="H790" s="36"/>
      <c r="I790" s="189"/>
      <c r="J790" s="36"/>
      <c r="K790" s="36"/>
      <c r="L790" s="39"/>
      <c r="M790" s="190"/>
      <c r="N790" s="191"/>
      <c r="O790" s="64"/>
      <c r="P790" s="64"/>
      <c r="Q790" s="64"/>
      <c r="R790" s="64"/>
      <c r="S790" s="64"/>
      <c r="T790" s="65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T790" s="17" t="s">
        <v>163</v>
      </c>
      <c r="AU790" s="17" t="s">
        <v>83</v>
      </c>
    </row>
    <row r="791" spans="1:65" s="2" customFormat="1" ht="33" customHeight="1" x14ac:dyDescent="0.2">
      <c r="A791" s="34"/>
      <c r="B791" s="35"/>
      <c r="C791" s="174" t="s">
        <v>1600</v>
      </c>
      <c r="D791" s="174" t="s">
        <v>157</v>
      </c>
      <c r="E791" s="175" t="s">
        <v>1601</v>
      </c>
      <c r="F791" s="176" t="s">
        <v>1602</v>
      </c>
      <c r="G791" s="177" t="s">
        <v>103</v>
      </c>
      <c r="H791" s="178">
        <v>96</v>
      </c>
      <c r="I791" s="179"/>
      <c r="J791" s="180">
        <f>ROUND(I791*H791,2)</f>
        <v>0</v>
      </c>
      <c r="K791" s="176" t="s">
        <v>160</v>
      </c>
      <c r="L791" s="39"/>
      <c r="M791" s="181" t="s">
        <v>19</v>
      </c>
      <c r="N791" s="182" t="s">
        <v>44</v>
      </c>
      <c r="O791" s="64"/>
      <c r="P791" s="183">
        <f>O791*H791</f>
        <v>0</v>
      </c>
      <c r="Q791" s="183">
        <v>1.7610000000000001E-2</v>
      </c>
      <c r="R791" s="183">
        <f>Q791*H791</f>
        <v>1.6905600000000001</v>
      </c>
      <c r="S791" s="183">
        <v>0</v>
      </c>
      <c r="T791" s="184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85" t="s">
        <v>251</v>
      </c>
      <c r="AT791" s="185" t="s">
        <v>157</v>
      </c>
      <c r="AU791" s="185" t="s">
        <v>83</v>
      </c>
      <c r="AY791" s="17" t="s">
        <v>155</v>
      </c>
      <c r="BE791" s="186">
        <f>IF(N791="základní",J791,0)</f>
        <v>0</v>
      </c>
      <c r="BF791" s="186">
        <f>IF(N791="snížená",J791,0)</f>
        <v>0</v>
      </c>
      <c r="BG791" s="186">
        <f>IF(N791="zákl. přenesená",J791,0)</f>
        <v>0</v>
      </c>
      <c r="BH791" s="186">
        <f>IF(N791="sníž. přenesená",J791,0)</f>
        <v>0</v>
      </c>
      <c r="BI791" s="186">
        <f>IF(N791="nulová",J791,0)</f>
        <v>0</v>
      </c>
      <c r="BJ791" s="17" t="s">
        <v>81</v>
      </c>
      <c r="BK791" s="186">
        <f>ROUND(I791*H791,2)</f>
        <v>0</v>
      </c>
      <c r="BL791" s="17" t="s">
        <v>251</v>
      </c>
      <c r="BM791" s="185" t="s">
        <v>1603</v>
      </c>
    </row>
    <row r="792" spans="1:65" s="2" customFormat="1" ht="10.199999999999999" x14ac:dyDescent="0.2">
      <c r="A792" s="34"/>
      <c r="B792" s="35"/>
      <c r="C792" s="36"/>
      <c r="D792" s="187" t="s">
        <v>163</v>
      </c>
      <c r="E792" s="36"/>
      <c r="F792" s="188" t="s">
        <v>1604</v>
      </c>
      <c r="G792" s="36"/>
      <c r="H792" s="36"/>
      <c r="I792" s="189"/>
      <c r="J792" s="36"/>
      <c r="K792" s="36"/>
      <c r="L792" s="39"/>
      <c r="M792" s="190"/>
      <c r="N792" s="191"/>
      <c r="O792" s="64"/>
      <c r="P792" s="64"/>
      <c r="Q792" s="64"/>
      <c r="R792" s="64"/>
      <c r="S792" s="64"/>
      <c r="T792" s="65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T792" s="17" t="s">
        <v>163</v>
      </c>
      <c r="AU792" s="17" t="s">
        <v>83</v>
      </c>
    </row>
    <row r="793" spans="1:65" s="2" customFormat="1" ht="16.5" customHeight="1" x14ac:dyDescent="0.2">
      <c r="A793" s="34"/>
      <c r="B793" s="35"/>
      <c r="C793" s="174" t="s">
        <v>1605</v>
      </c>
      <c r="D793" s="174" t="s">
        <v>157</v>
      </c>
      <c r="E793" s="175" t="s">
        <v>1606</v>
      </c>
      <c r="F793" s="176" t="s">
        <v>1607</v>
      </c>
      <c r="G793" s="177" t="s">
        <v>103</v>
      </c>
      <c r="H793" s="178">
        <v>96</v>
      </c>
      <c r="I793" s="179"/>
      <c r="J793" s="180">
        <f>ROUND(I793*H793,2)</f>
        <v>0</v>
      </c>
      <c r="K793" s="176" t="s">
        <v>160</v>
      </c>
      <c r="L793" s="39"/>
      <c r="M793" s="181" t="s">
        <v>19</v>
      </c>
      <c r="N793" s="182" t="s">
        <v>44</v>
      </c>
      <c r="O793" s="64"/>
      <c r="P793" s="183">
        <f>O793*H793</f>
        <v>0</v>
      </c>
      <c r="Q793" s="183">
        <v>1.6000000000000001E-4</v>
      </c>
      <c r="R793" s="183">
        <f>Q793*H793</f>
        <v>1.5360000000000002E-2</v>
      </c>
      <c r="S793" s="183">
        <v>0</v>
      </c>
      <c r="T793" s="184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85" t="s">
        <v>251</v>
      </c>
      <c r="AT793" s="185" t="s">
        <v>157</v>
      </c>
      <c r="AU793" s="185" t="s">
        <v>83</v>
      </c>
      <c r="AY793" s="17" t="s">
        <v>155</v>
      </c>
      <c r="BE793" s="186">
        <f>IF(N793="základní",J793,0)</f>
        <v>0</v>
      </c>
      <c r="BF793" s="186">
        <f>IF(N793="snížená",J793,0)</f>
        <v>0</v>
      </c>
      <c r="BG793" s="186">
        <f>IF(N793="zákl. přenesená",J793,0)</f>
        <v>0</v>
      </c>
      <c r="BH793" s="186">
        <f>IF(N793="sníž. přenesená",J793,0)</f>
        <v>0</v>
      </c>
      <c r="BI793" s="186">
        <f>IF(N793="nulová",J793,0)</f>
        <v>0</v>
      </c>
      <c r="BJ793" s="17" t="s">
        <v>81</v>
      </c>
      <c r="BK793" s="186">
        <f>ROUND(I793*H793,2)</f>
        <v>0</v>
      </c>
      <c r="BL793" s="17" t="s">
        <v>251</v>
      </c>
      <c r="BM793" s="185" t="s">
        <v>1608</v>
      </c>
    </row>
    <row r="794" spans="1:65" s="2" customFormat="1" ht="10.199999999999999" x14ac:dyDescent="0.2">
      <c r="A794" s="34"/>
      <c r="B794" s="35"/>
      <c r="C794" s="36"/>
      <c r="D794" s="187" t="s">
        <v>163</v>
      </c>
      <c r="E794" s="36"/>
      <c r="F794" s="188" t="s">
        <v>1609</v>
      </c>
      <c r="G794" s="36"/>
      <c r="H794" s="36"/>
      <c r="I794" s="189"/>
      <c r="J794" s="36"/>
      <c r="K794" s="36"/>
      <c r="L794" s="39"/>
      <c r="M794" s="190"/>
      <c r="N794" s="191"/>
      <c r="O794" s="64"/>
      <c r="P794" s="64"/>
      <c r="Q794" s="64"/>
      <c r="R794" s="64"/>
      <c r="S794" s="64"/>
      <c r="T794" s="65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7" t="s">
        <v>163</v>
      </c>
      <c r="AU794" s="17" t="s">
        <v>83</v>
      </c>
    </row>
    <row r="795" spans="1:65" s="2" customFormat="1" ht="24.15" customHeight="1" x14ac:dyDescent="0.2">
      <c r="A795" s="34"/>
      <c r="B795" s="35"/>
      <c r="C795" s="174" t="s">
        <v>1610</v>
      </c>
      <c r="D795" s="174" t="s">
        <v>157</v>
      </c>
      <c r="E795" s="175" t="s">
        <v>1611</v>
      </c>
      <c r="F795" s="176" t="s">
        <v>1612</v>
      </c>
      <c r="G795" s="177" t="s">
        <v>103</v>
      </c>
      <c r="H795" s="178">
        <v>96</v>
      </c>
      <c r="I795" s="179"/>
      <c r="J795" s="180">
        <f>ROUND(I795*H795,2)</f>
        <v>0</v>
      </c>
      <c r="K795" s="176" t="s">
        <v>160</v>
      </c>
      <c r="L795" s="39"/>
      <c r="M795" s="181" t="s">
        <v>19</v>
      </c>
      <c r="N795" s="182" t="s">
        <v>44</v>
      </c>
      <c r="O795" s="64"/>
      <c r="P795" s="183">
        <f>O795*H795</f>
        <v>0</v>
      </c>
      <c r="Q795" s="183">
        <v>1.9000000000000001E-4</v>
      </c>
      <c r="R795" s="183">
        <f>Q795*H795</f>
        <v>1.8239999999999999E-2</v>
      </c>
      <c r="S795" s="183">
        <v>0</v>
      </c>
      <c r="T795" s="184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85" t="s">
        <v>251</v>
      </c>
      <c r="AT795" s="185" t="s">
        <v>157</v>
      </c>
      <c r="AU795" s="185" t="s">
        <v>83</v>
      </c>
      <c r="AY795" s="17" t="s">
        <v>155</v>
      </c>
      <c r="BE795" s="186">
        <f>IF(N795="základní",J795,0)</f>
        <v>0</v>
      </c>
      <c r="BF795" s="186">
        <f>IF(N795="snížená",J795,0)</f>
        <v>0</v>
      </c>
      <c r="BG795" s="186">
        <f>IF(N795="zákl. přenesená",J795,0)</f>
        <v>0</v>
      </c>
      <c r="BH795" s="186">
        <f>IF(N795="sníž. přenesená",J795,0)</f>
        <v>0</v>
      </c>
      <c r="BI795" s="186">
        <f>IF(N795="nulová",J795,0)</f>
        <v>0</v>
      </c>
      <c r="BJ795" s="17" t="s">
        <v>81</v>
      </c>
      <c r="BK795" s="186">
        <f>ROUND(I795*H795,2)</f>
        <v>0</v>
      </c>
      <c r="BL795" s="17" t="s">
        <v>251</v>
      </c>
      <c r="BM795" s="185" t="s">
        <v>1613</v>
      </c>
    </row>
    <row r="796" spans="1:65" s="2" customFormat="1" ht="10.199999999999999" x14ac:dyDescent="0.2">
      <c r="A796" s="34"/>
      <c r="B796" s="35"/>
      <c r="C796" s="36"/>
      <c r="D796" s="187" t="s">
        <v>163</v>
      </c>
      <c r="E796" s="36"/>
      <c r="F796" s="188" t="s">
        <v>1614</v>
      </c>
      <c r="G796" s="36"/>
      <c r="H796" s="36"/>
      <c r="I796" s="189"/>
      <c r="J796" s="36"/>
      <c r="K796" s="36"/>
      <c r="L796" s="39"/>
      <c r="M796" s="190"/>
      <c r="N796" s="191"/>
      <c r="O796" s="64"/>
      <c r="P796" s="64"/>
      <c r="Q796" s="64"/>
      <c r="R796" s="64"/>
      <c r="S796" s="64"/>
      <c r="T796" s="65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T796" s="17" t="s">
        <v>163</v>
      </c>
      <c r="AU796" s="17" t="s">
        <v>83</v>
      </c>
    </row>
    <row r="797" spans="1:65" s="2" customFormat="1" ht="16.5" customHeight="1" x14ac:dyDescent="0.2">
      <c r="A797" s="34"/>
      <c r="B797" s="35"/>
      <c r="C797" s="174" t="s">
        <v>1615</v>
      </c>
      <c r="D797" s="174" t="s">
        <v>157</v>
      </c>
      <c r="E797" s="175" t="s">
        <v>1616</v>
      </c>
      <c r="F797" s="176" t="s">
        <v>1617</v>
      </c>
      <c r="G797" s="177" t="s">
        <v>103</v>
      </c>
      <c r="H797" s="178">
        <v>96</v>
      </c>
      <c r="I797" s="179"/>
      <c r="J797" s="180">
        <f>ROUND(I797*H797,2)</f>
        <v>0</v>
      </c>
      <c r="K797" s="176" t="s">
        <v>160</v>
      </c>
      <c r="L797" s="39"/>
      <c r="M797" s="181" t="s">
        <v>19</v>
      </c>
      <c r="N797" s="182" t="s">
        <v>44</v>
      </c>
      <c r="O797" s="64"/>
      <c r="P797" s="183">
        <f>O797*H797</f>
        <v>0</v>
      </c>
      <c r="Q797" s="183">
        <v>1.0000000000000001E-5</v>
      </c>
      <c r="R797" s="183">
        <f>Q797*H797</f>
        <v>9.6000000000000013E-4</v>
      </c>
      <c r="S797" s="183">
        <v>0</v>
      </c>
      <c r="T797" s="184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85" t="s">
        <v>251</v>
      </c>
      <c r="AT797" s="185" t="s">
        <v>157</v>
      </c>
      <c r="AU797" s="185" t="s">
        <v>83</v>
      </c>
      <c r="AY797" s="17" t="s">
        <v>155</v>
      </c>
      <c r="BE797" s="186">
        <f>IF(N797="základní",J797,0)</f>
        <v>0</v>
      </c>
      <c r="BF797" s="186">
        <f>IF(N797="snížená",J797,0)</f>
        <v>0</v>
      </c>
      <c r="BG797" s="186">
        <f>IF(N797="zákl. přenesená",J797,0)</f>
        <v>0</v>
      </c>
      <c r="BH797" s="186">
        <f>IF(N797="sníž. přenesená",J797,0)</f>
        <v>0</v>
      </c>
      <c r="BI797" s="186">
        <f>IF(N797="nulová",J797,0)</f>
        <v>0</v>
      </c>
      <c r="BJ797" s="17" t="s">
        <v>81</v>
      </c>
      <c r="BK797" s="186">
        <f>ROUND(I797*H797,2)</f>
        <v>0</v>
      </c>
      <c r="BL797" s="17" t="s">
        <v>251</v>
      </c>
      <c r="BM797" s="185" t="s">
        <v>1618</v>
      </c>
    </row>
    <row r="798" spans="1:65" s="2" customFormat="1" ht="10.199999999999999" x14ac:dyDescent="0.2">
      <c r="A798" s="34"/>
      <c r="B798" s="35"/>
      <c r="C798" s="36"/>
      <c r="D798" s="187" t="s">
        <v>163</v>
      </c>
      <c r="E798" s="36"/>
      <c r="F798" s="188" t="s">
        <v>1619</v>
      </c>
      <c r="G798" s="36"/>
      <c r="H798" s="36"/>
      <c r="I798" s="189"/>
      <c r="J798" s="36"/>
      <c r="K798" s="36"/>
      <c r="L798" s="39"/>
      <c r="M798" s="190"/>
      <c r="N798" s="191"/>
      <c r="O798" s="64"/>
      <c r="P798" s="64"/>
      <c r="Q798" s="64"/>
      <c r="R798" s="64"/>
      <c r="S798" s="64"/>
      <c r="T798" s="65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T798" s="17" t="s">
        <v>163</v>
      </c>
      <c r="AU798" s="17" t="s">
        <v>83</v>
      </c>
    </row>
    <row r="799" spans="1:65" s="2" customFormat="1" ht="16.5" customHeight="1" x14ac:dyDescent="0.2">
      <c r="A799" s="34"/>
      <c r="B799" s="35"/>
      <c r="C799" s="174" t="s">
        <v>1620</v>
      </c>
      <c r="D799" s="174" t="s">
        <v>157</v>
      </c>
      <c r="E799" s="175" t="s">
        <v>1621</v>
      </c>
      <c r="F799" s="176" t="s">
        <v>1622</v>
      </c>
      <c r="G799" s="177" t="s">
        <v>103</v>
      </c>
      <c r="H799" s="178">
        <v>96</v>
      </c>
      <c r="I799" s="179"/>
      <c r="J799" s="180">
        <f>ROUND(I799*H799,2)</f>
        <v>0</v>
      </c>
      <c r="K799" s="176" t="s">
        <v>160</v>
      </c>
      <c r="L799" s="39"/>
      <c r="M799" s="181" t="s">
        <v>19</v>
      </c>
      <c r="N799" s="182" t="s">
        <v>44</v>
      </c>
      <c r="O799" s="64"/>
      <c r="P799" s="183">
        <f>O799*H799</f>
        <v>0</v>
      </c>
      <c r="Q799" s="183">
        <v>1E-4</v>
      </c>
      <c r="R799" s="183">
        <f>Q799*H799</f>
        <v>9.6000000000000009E-3</v>
      </c>
      <c r="S799" s="183">
        <v>0</v>
      </c>
      <c r="T799" s="184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85" t="s">
        <v>251</v>
      </c>
      <c r="AT799" s="185" t="s">
        <v>157</v>
      </c>
      <c r="AU799" s="185" t="s">
        <v>83</v>
      </c>
      <c r="AY799" s="17" t="s">
        <v>155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7" t="s">
        <v>81</v>
      </c>
      <c r="BK799" s="186">
        <f>ROUND(I799*H799,2)</f>
        <v>0</v>
      </c>
      <c r="BL799" s="17" t="s">
        <v>251</v>
      </c>
      <c r="BM799" s="185" t="s">
        <v>1623</v>
      </c>
    </row>
    <row r="800" spans="1:65" s="2" customFormat="1" ht="10.199999999999999" x14ac:dyDescent="0.2">
      <c r="A800" s="34"/>
      <c r="B800" s="35"/>
      <c r="C800" s="36"/>
      <c r="D800" s="187" t="s">
        <v>163</v>
      </c>
      <c r="E800" s="36"/>
      <c r="F800" s="188" t="s">
        <v>1624</v>
      </c>
      <c r="G800" s="36"/>
      <c r="H800" s="36"/>
      <c r="I800" s="189"/>
      <c r="J800" s="36"/>
      <c r="K800" s="36"/>
      <c r="L800" s="39"/>
      <c r="M800" s="190"/>
      <c r="N800" s="191"/>
      <c r="O800" s="64"/>
      <c r="P800" s="64"/>
      <c r="Q800" s="64"/>
      <c r="R800" s="64"/>
      <c r="S800" s="64"/>
      <c r="T800" s="65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T800" s="17" t="s">
        <v>163</v>
      </c>
      <c r="AU800" s="17" t="s">
        <v>83</v>
      </c>
    </row>
    <row r="801" spans="1:65" s="2" customFormat="1" ht="24.15" customHeight="1" x14ac:dyDescent="0.2">
      <c r="A801" s="34"/>
      <c r="B801" s="35"/>
      <c r="C801" s="174" t="s">
        <v>1625</v>
      </c>
      <c r="D801" s="174" t="s">
        <v>157</v>
      </c>
      <c r="E801" s="175" t="s">
        <v>1626</v>
      </c>
      <c r="F801" s="176" t="s">
        <v>1627</v>
      </c>
      <c r="G801" s="177" t="s">
        <v>103</v>
      </c>
      <c r="H801" s="178">
        <v>213.88</v>
      </c>
      <c r="I801" s="179"/>
      <c r="J801" s="180">
        <f>ROUND(I801*H801,2)</f>
        <v>0</v>
      </c>
      <c r="K801" s="176" t="s">
        <v>160</v>
      </c>
      <c r="L801" s="39"/>
      <c r="M801" s="181" t="s">
        <v>19</v>
      </c>
      <c r="N801" s="182" t="s">
        <v>44</v>
      </c>
      <c r="O801" s="64"/>
      <c r="P801" s="183">
        <f>O801*H801</f>
        <v>0</v>
      </c>
      <c r="Q801" s="183">
        <v>1.7000000000000001E-4</v>
      </c>
      <c r="R801" s="183">
        <f>Q801*H801</f>
        <v>3.6359599999999999E-2</v>
      </c>
      <c r="S801" s="183">
        <v>0</v>
      </c>
      <c r="T801" s="184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85" t="s">
        <v>251</v>
      </c>
      <c r="AT801" s="185" t="s">
        <v>157</v>
      </c>
      <c r="AU801" s="185" t="s">
        <v>83</v>
      </c>
      <c r="AY801" s="17" t="s">
        <v>155</v>
      </c>
      <c r="BE801" s="186">
        <f>IF(N801="základní",J801,0)</f>
        <v>0</v>
      </c>
      <c r="BF801" s="186">
        <f>IF(N801="snížená",J801,0)</f>
        <v>0</v>
      </c>
      <c r="BG801" s="186">
        <f>IF(N801="zákl. přenesená",J801,0)</f>
        <v>0</v>
      </c>
      <c r="BH801" s="186">
        <f>IF(N801="sníž. přenesená",J801,0)</f>
        <v>0</v>
      </c>
      <c r="BI801" s="186">
        <f>IF(N801="nulová",J801,0)</f>
        <v>0</v>
      </c>
      <c r="BJ801" s="17" t="s">
        <v>81</v>
      </c>
      <c r="BK801" s="186">
        <f>ROUND(I801*H801,2)</f>
        <v>0</v>
      </c>
      <c r="BL801" s="17" t="s">
        <v>251</v>
      </c>
      <c r="BM801" s="185" t="s">
        <v>1628</v>
      </c>
    </row>
    <row r="802" spans="1:65" s="2" customFormat="1" ht="10.199999999999999" x14ac:dyDescent="0.2">
      <c r="A802" s="34"/>
      <c r="B802" s="35"/>
      <c r="C802" s="36"/>
      <c r="D802" s="187" t="s">
        <v>163</v>
      </c>
      <c r="E802" s="36"/>
      <c r="F802" s="188" t="s">
        <v>1629</v>
      </c>
      <c r="G802" s="36"/>
      <c r="H802" s="36"/>
      <c r="I802" s="189"/>
      <c r="J802" s="36"/>
      <c r="K802" s="36"/>
      <c r="L802" s="39"/>
      <c r="M802" s="190"/>
      <c r="N802" s="191"/>
      <c r="O802" s="64"/>
      <c r="P802" s="64"/>
      <c r="Q802" s="64"/>
      <c r="R802" s="64"/>
      <c r="S802" s="64"/>
      <c r="T802" s="65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T802" s="17" t="s">
        <v>163</v>
      </c>
      <c r="AU802" s="17" t="s">
        <v>83</v>
      </c>
    </row>
    <row r="803" spans="1:65" s="13" customFormat="1" ht="10.199999999999999" x14ac:dyDescent="0.2">
      <c r="B803" s="192"/>
      <c r="C803" s="193"/>
      <c r="D803" s="194" t="s">
        <v>165</v>
      </c>
      <c r="E803" s="195" t="s">
        <v>19</v>
      </c>
      <c r="F803" s="196" t="s">
        <v>1630</v>
      </c>
      <c r="G803" s="193"/>
      <c r="H803" s="197">
        <v>134.63</v>
      </c>
      <c r="I803" s="198"/>
      <c r="J803" s="193"/>
      <c r="K803" s="193"/>
      <c r="L803" s="199"/>
      <c r="M803" s="200"/>
      <c r="N803" s="201"/>
      <c r="O803" s="201"/>
      <c r="P803" s="201"/>
      <c r="Q803" s="201"/>
      <c r="R803" s="201"/>
      <c r="S803" s="201"/>
      <c r="T803" s="202"/>
      <c r="AT803" s="203" t="s">
        <v>165</v>
      </c>
      <c r="AU803" s="203" t="s">
        <v>83</v>
      </c>
      <c r="AV803" s="13" t="s">
        <v>83</v>
      </c>
      <c r="AW803" s="13" t="s">
        <v>35</v>
      </c>
      <c r="AX803" s="13" t="s">
        <v>73</v>
      </c>
      <c r="AY803" s="203" t="s">
        <v>155</v>
      </c>
    </row>
    <row r="804" spans="1:65" s="13" customFormat="1" ht="10.199999999999999" x14ac:dyDescent="0.2">
      <c r="B804" s="192"/>
      <c r="C804" s="193"/>
      <c r="D804" s="194" t="s">
        <v>165</v>
      </c>
      <c r="E804" s="195" t="s">
        <v>19</v>
      </c>
      <c r="F804" s="196" t="s">
        <v>1631</v>
      </c>
      <c r="G804" s="193"/>
      <c r="H804" s="197">
        <v>79.25</v>
      </c>
      <c r="I804" s="198"/>
      <c r="J804" s="193"/>
      <c r="K804" s="193"/>
      <c r="L804" s="199"/>
      <c r="M804" s="200"/>
      <c r="N804" s="201"/>
      <c r="O804" s="201"/>
      <c r="P804" s="201"/>
      <c r="Q804" s="201"/>
      <c r="R804" s="201"/>
      <c r="S804" s="201"/>
      <c r="T804" s="202"/>
      <c r="AT804" s="203" t="s">
        <v>165</v>
      </c>
      <c r="AU804" s="203" t="s">
        <v>83</v>
      </c>
      <c r="AV804" s="13" t="s">
        <v>83</v>
      </c>
      <c r="AW804" s="13" t="s">
        <v>35</v>
      </c>
      <c r="AX804" s="13" t="s">
        <v>73</v>
      </c>
      <c r="AY804" s="203" t="s">
        <v>155</v>
      </c>
    </row>
    <row r="805" spans="1:65" s="14" customFormat="1" ht="10.199999999999999" x14ac:dyDescent="0.2">
      <c r="B805" s="204"/>
      <c r="C805" s="205"/>
      <c r="D805" s="194" t="s">
        <v>165</v>
      </c>
      <c r="E805" s="206" t="s">
        <v>19</v>
      </c>
      <c r="F805" s="207" t="s">
        <v>168</v>
      </c>
      <c r="G805" s="205"/>
      <c r="H805" s="208">
        <v>213.88</v>
      </c>
      <c r="I805" s="209"/>
      <c r="J805" s="205"/>
      <c r="K805" s="205"/>
      <c r="L805" s="210"/>
      <c r="M805" s="211"/>
      <c r="N805" s="212"/>
      <c r="O805" s="212"/>
      <c r="P805" s="212"/>
      <c r="Q805" s="212"/>
      <c r="R805" s="212"/>
      <c r="S805" s="212"/>
      <c r="T805" s="213"/>
      <c r="AT805" s="214" t="s">
        <v>165</v>
      </c>
      <c r="AU805" s="214" t="s">
        <v>83</v>
      </c>
      <c r="AV805" s="14" t="s">
        <v>161</v>
      </c>
      <c r="AW805" s="14" t="s">
        <v>35</v>
      </c>
      <c r="AX805" s="14" t="s">
        <v>81</v>
      </c>
      <c r="AY805" s="214" t="s">
        <v>155</v>
      </c>
    </row>
    <row r="806" spans="1:65" s="2" customFormat="1" ht="16.5" customHeight="1" x14ac:dyDescent="0.2">
      <c r="A806" s="34"/>
      <c r="B806" s="35"/>
      <c r="C806" s="174" t="s">
        <v>1632</v>
      </c>
      <c r="D806" s="174" t="s">
        <v>157</v>
      </c>
      <c r="E806" s="175" t="s">
        <v>1633</v>
      </c>
      <c r="F806" s="176" t="s">
        <v>1634</v>
      </c>
      <c r="G806" s="177" t="s">
        <v>103</v>
      </c>
      <c r="H806" s="178">
        <v>213.88</v>
      </c>
      <c r="I806" s="179"/>
      <c r="J806" s="180">
        <f>ROUND(I806*H806,2)</f>
        <v>0</v>
      </c>
      <c r="K806" s="176" t="s">
        <v>160</v>
      </c>
      <c r="L806" s="39"/>
      <c r="M806" s="181" t="s">
        <v>19</v>
      </c>
      <c r="N806" s="182" t="s">
        <v>44</v>
      </c>
      <c r="O806" s="64"/>
      <c r="P806" s="183">
        <f>O806*H806</f>
        <v>0</v>
      </c>
      <c r="Q806" s="183">
        <v>0</v>
      </c>
      <c r="R806" s="183">
        <f>Q806*H806</f>
        <v>0</v>
      </c>
      <c r="S806" s="183">
        <v>0</v>
      </c>
      <c r="T806" s="184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85" t="s">
        <v>251</v>
      </c>
      <c r="AT806" s="185" t="s">
        <v>157</v>
      </c>
      <c r="AU806" s="185" t="s">
        <v>83</v>
      </c>
      <c r="AY806" s="17" t="s">
        <v>155</v>
      </c>
      <c r="BE806" s="186">
        <f>IF(N806="základní",J806,0)</f>
        <v>0</v>
      </c>
      <c r="BF806" s="186">
        <f>IF(N806="snížená",J806,0)</f>
        <v>0</v>
      </c>
      <c r="BG806" s="186">
        <f>IF(N806="zákl. přenesená",J806,0)</f>
        <v>0</v>
      </c>
      <c r="BH806" s="186">
        <f>IF(N806="sníž. přenesená",J806,0)</f>
        <v>0</v>
      </c>
      <c r="BI806" s="186">
        <f>IF(N806="nulová",J806,0)</f>
        <v>0</v>
      </c>
      <c r="BJ806" s="17" t="s">
        <v>81</v>
      </c>
      <c r="BK806" s="186">
        <f>ROUND(I806*H806,2)</f>
        <v>0</v>
      </c>
      <c r="BL806" s="17" t="s">
        <v>251</v>
      </c>
      <c r="BM806" s="185" t="s">
        <v>1635</v>
      </c>
    </row>
    <row r="807" spans="1:65" s="2" customFormat="1" ht="10.199999999999999" x14ac:dyDescent="0.2">
      <c r="A807" s="34"/>
      <c r="B807" s="35"/>
      <c r="C807" s="36"/>
      <c r="D807" s="187" t="s">
        <v>163</v>
      </c>
      <c r="E807" s="36"/>
      <c r="F807" s="188" t="s">
        <v>1636</v>
      </c>
      <c r="G807" s="36"/>
      <c r="H807" s="36"/>
      <c r="I807" s="189"/>
      <c r="J807" s="36"/>
      <c r="K807" s="36"/>
      <c r="L807" s="39"/>
      <c r="M807" s="190"/>
      <c r="N807" s="191"/>
      <c r="O807" s="64"/>
      <c r="P807" s="64"/>
      <c r="Q807" s="64"/>
      <c r="R807" s="64"/>
      <c r="S807" s="64"/>
      <c r="T807" s="65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163</v>
      </c>
      <c r="AU807" s="17" t="s">
        <v>83</v>
      </c>
    </row>
    <row r="808" spans="1:65" s="2" customFormat="1" ht="16.5" customHeight="1" x14ac:dyDescent="0.2">
      <c r="A808" s="34"/>
      <c r="B808" s="35"/>
      <c r="C808" s="174" t="s">
        <v>1637</v>
      </c>
      <c r="D808" s="174" t="s">
        <v>157</v>
      </c>
      <c r="E808" s="175" t="s">
        <v>1638</v>
      </c>
      <c r="F808" s="176" t="s">
        <v>1639</v>
      </c>
      <c r="G808" s="177" t="s">
        <v>103</v>
      </c>
      <c r="H808" s="178">
        <v>213.88</v>
      </c>
      <c r="I808" s="179"/>
      <c r="J808" s="180">
        <f>ROUND(I808*H808,2)</f>
        <v>0</v>
      </c>
      <c r="K808" s="176" t="s">
        <v>160</v>
      </c>
      <c r="L808" s="39"/>
      <c r="M808" s="181" t="s">
        <v>19</v>
      </c>
      <c r="N808" s="182" t="s">
        <v>44</v>
      </c>
      <c r="O808" s="64"/>
      <c r="P808" s="183">
        <f>O808*H808</f>
        <v>0</v>
      </c>
      <c r="Q808" s="183">
        <v>2.5999999999999998E-4</v>
      </c>
      <c r="R808" s="183">
        <f>Q808*H808</f>
        <v>5.5608799999999993E-2</v>
      </c>
      <c r="S808" s="183">
        <v>0</v>
      </c>
      <c r="T808" s="184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85" t="s">
        <v>251</v>
      </c>
      <c r="AT808" s="185" t="s">
        <v>157</v>
      </c>
      <c r="AU808" s="185" t="s">
        <v>83</v>
      </c>
      <c r="AY808" s="17" t="s">
        <v>155</v>
      </c>
      <c r="BE808" s="186">
        <f>IF(N808="základní",J808,0)</f>
        <v>0</v>
      </c>
      <c r="BF808" s="186">
        <f>IF(N808="snížená",J808,0)</f>
        <v>0</v>
      </c>
      <c r="BG808" s="186">
        <f>IF(N808="zákl. přenesená",J808,0)</f>
        <v>0</v>
      </c>
      <c r="BH808" s="186">
        <f>IF(N808="sníž. přenesená",J808,0)</f>
        <v>0</v>
      </c>
      <c r="BI808" s="186">
        <f>IF(N808="nulová",J808,0)</f>
        <v>0</v>
      </c>
      <c r="BJ808" s="17" t="s">
        <v>81</v>
      </c>
      <c r="BK808" s="186">
        <f>ROUND(I808*H808,2)</f>
        <v>0</v>
      </c>
      <c r="BL808" s="17" t="s">
        <v>251</v>
      </c>
      <c r="BM808" s="185" t="s">
        <v>1640</v>
      </c>
    </row>
    <row r="809" spans="1:65" s="2" customFormat="1" ht="10.199999999999999" x14ac:dyDescent="0.2">
      <c r="A809" s="34"/>
      <c r="B809" s="35"/>
      <c r="C809" s="36"/>
      <c r="D809" s="187" t="s">
        <v>163</v>
      </c>
      <c r="E809" s="36"/>
      <c r="F809" s="188" t="s">
        <v>1641</v>
      </c>
      <c r="G809" s="36"/>
      <c r="H809" s="36"/>
      <c r="I809" s="189"/>
      <c r="J809" s="36"/>
      <c r="K809" s="36"/>
      <c r="L809" s="39"/>
      <c r="M809" s="190"/>
      <c r="N809" s="191"/>
      <c r="O809" s="64"/>
      <c r="P809" s="64"/>
      <c r="Q809" s="64"/>
      <c r="R809" s="64"/>
      <c r="S809" s="64"/>
      <c r="T809" s="65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7" t="s">
        <v>163</v>
      </c>
      <c r="AU809" s="17" t="s">
        <v>83</v>
      </c>
    </row>
    <row r="810" spans="1:65" s="2" customFormat="1" ht="24.15" customHeight="1" x14ac:dyDescent="0.2">
      <c r="A810" s="34"/>
      <c r="B810" s="35"/>
      <c r="C810" s="174" t="s">
        <v>1642</v>
      </c>
      <c r="D810" s="174" t="s">
        <v>157</v>
      </c>
      <c r="E810" s="175" t="s">
        <v>1643</v>
      </c>
      <c r="F810" s="176" t="s">
        <v>1644</v>
      </c>
      <c r="G810" s="177" t="s">
        <v>103</v>
      </c>
      <c r="H810" s="178">
        <v>213.88</v>
      </c>
      <c r="I810" s="179"/>
      <c r="J810" s="180">
        <f>ROUND(I810*H810,2)</f>
        <v>0</v>
      </c>
      <c r="K810" s="176" t="s">
        <v>160</v>
      </c>
      <c r="L810" s="39"/>
      <c r="M810" s="181" t="s">
        <v>19</v>
      </c>
      <c r="N810" s="182" t="s">
        <v>44</v>
      </c>
      <c r="O810" s="64"/>
      <c r="P810" s="183">
        <f>O810*H810</f>
        <v>0</v>
      </c>
      <c r="Q810" s="183">
        <v>2.0000000000000001E-4</v>
      </c>
      <c r="R810" s="183">
        <f>Q810*H810</f>
        <v>4.2776000000000002E-2</v>
      </c>
      <c r="S810" s="183">
        <v>0</v>
      </c>
      <c r="T810" s="184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85" t="s">
        <v>251</v>
      </c>
      <c r="AT810" s="185" t="s">
        <v>157</v>
      </c>
      <c r="AU810" s="185" t="s">
        <v>83</v>
      </c>
      <c r="AY810" s="17" t="s">
        <v>155</v>
      </c>
      <c r="BE810" s="186">
        <f>IF(N810="základní",J810,0)</f>
        <v>0</v>
      </c>
      <c r="BF810" s="186">
        <f>IF(N810="snížená",J810,0)</f>
        <v>0</v>
      </c>
      <c r="BG810" s="186">
        <f>IF(N810="zákl. přenesená",J810,0)</f>
        <v>0</v>
      </c>
      <c r="BH810" s="186">
        <f>IF(N810="sníž. přenesená",J810,0)</f>
        <v>0</v>
      </c>
      <c r="BI810" s="186">
        <f>IF(N810="nulová",J810,0)</f>
        <v>0</v>
      </c>
      <c r="BJ810" s="17" t="s">
        <v>81</v>
      </c>
      <c r="BK810" s="186">
        <f>ROUND(I810*H810,2)</f>
        <v>0</v>
      </c>
      <c r="BL810" s="17" t="s">
        <v>251</v>
      </c>
      <c r="BM810" s="185" t="s">
        <v>1645</v>
      </c>
    </row>
    <row r="811" spans="1:65" s="2" customFormat="1" ht="10.199999999999999" x14ac:dyDescent="0.2">
      <c r="A811" s="34"/>
      <c r="B811" s="35"/>
      <c r="C811" s="36"/>
      <c r="D811" s="187" t="s">
        <v>163</v>
      </c>
      <c r="E811" s="36"/>
      <c r="F811" s="188" t="s">
        <v>1646</v>
      </c>
      <c r="G811" s="36"/>
      <c r="H811" s="36"/>
      <c r="I811" s="189"/>
      <c r="J811" s="36"/>
      <c r="K811" s="36"/>
      <c r="L811" s="39"/>
      <c r="M811" s="190"/>
      <c r="N811" s="191"/>
      <c r="O811" s="64"/>
      <c r="P811" s="64"/>
      <c r="Q811" s="64"/>
      <c r="R811" s="64"/>
      <c r="S811" s="64"/>
      <c r="T811" s="65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7" t="s">
        <v>163</v>
      </c>
      <c r="AU811" s="17" t="s">
        <v>83</v>
      </c>
    </row>
    <row r="812" spans="1:65" s="2" customFormat="1" ht="21.75" customHeight="1" x14ac:dyDescent="0.2">
      <c r="A812" s="34"/>
      <c r="B812" s="35"/>
      <c r="C812" s="174" t="s">
        <v>1647</v>
      </c>
      <c r="D812" s="174" t="s">
        <v>157</v>
      </c>
      <c r="E812" s="175" t="s">
        <v>1648</v>
      </c>
      <c r="F812" s="176" t="s">
        <v>1649</v>
      </c>
      <c r="G812" s="177" t="s">
        <v>103</v>
      </c>
      <c r="H812" s="178">
        <v>213.88</v>
      </c>
      <c r="I812" s="179"/>
      <c r="J812" s="180">
        <f>ROUND(I812*H812,2)</f>
        <v>0</v>
      </c>
      <c r="K812" s="176" t="s">
        <v>160</v>
      </c>
      <c r="L812" s="39"/>
      <c r="M812" s="181" t="s">
        <v>19</v>
      </c>
      <c r="N812" s="182" t="s">
        <v>44</v>
      </c>
      <c r="O812" s="64"/>
      <c r="P812" s="183">
        <f>O812*H812</f>
        <v>0</v>
      </c>
      <c r="Q812" s="183">
        <v>1.0000000000000001E-5</v>
      </c>
      <c r="R812" s="183">
        <f>Q812*H812</f>
        <v>2.1388000000000002E-3</v>
      </c>
      <c r="S812" s="183">
        <v>0</v>
      </c>
      <c r="T812" s="184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85" t="s">
        <v>251</v>
      </c>
      <c r="AT812" s="185" t="s">
        <v>157</v>
      </c>
      <c r="AU812" s="185" t="s">
        <v>83</v>
      </c>
      <c r="AY812" s="17" t="s">
        <v>155</v>
      </c>
      <c r="BE812" s="186">
        <f>IF(N812="základní",J812,0)</f>
        <v>0</v>
      </c>
      <c r="BF812" s="186">
        <f>IF(N812="snížená",J812,0)</f>
        <v>0</v>
      </c>
      <c r="BG812" s="186">
        <f>IF(N812="zákl. přenesená",J812,0)</f>
        <v>0</v>
      </c>
      <c r="BH812" s="186">
        <f>IF(N812="sníž. přenesená",J812,0)</f>
        <v>0</v>
      </c>
      <c r="BI812" s="186">
        <f>IF(N812="nulová",J812,0)</f>
        <v>0</v>
      </c>
      <c r="BJ812" s="17" t="s">
        <v>81</v>
      </c>
      <c r="BK812" s="186">
        <f>ROUND(I812*H812,2)</f>
        <v>0</v>
      </c>
      <c r="BL812" s="17" t="s">
        <v>251</v>
      </c>
      <c r="BM812" s="185" t="s">
        <v>1650</v>
      </c>
    </row>
    <row r="813" spans="1:65" s="2" customFormat="1" ht="10.199999999999999" x14ac:dyDescent="0.2">
      <c r="A813" s="34"/>
      <c r="B813" s="35"/>
      <c r="C813" s="36"/>
      <c r="D813" s="187" t="s">
        <v>163</v>
      </c>
      <c r="E813" s="36"/>
      <c r="F813" s="188" t="s">
        <v>1651</v>
      </c>
      <c r="G813" s="36"/>
      <c r="H813" s="36"/>
      <c r="I813" s="189"/>
      <c r="J813" s="36"/>
      <c r="K813" s="36"/>
      <c r="L813" s="39"/>
      <c r="M813" s="190"/>
      <c r="N813" s="191"/>
      <c r="O813" s="64"/>
      <c r="P813" s="64"/>
      <c r="Q813" s="64"/>
      <c r="R813" s="64"/>
      <c r="S813" s="64"/>
      <c r="T813" s="65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163</v>
      </c>
      <c r="AU813" s="17" t="s">
        <v>83</v>
      </c>
    </row>
    <row r="814" spans="1:65" s="2" customFormat="1" ht="16.5" customHeight="1" x14ac:dyDescent="0.2">
      <c r="A814" s="34"/>
      <c r="B814" s="35"/>
      <c r="C814" s="174" t="s">
        <v>1652</v>
      </c>
      <c r="D814" s="174" t="s">
        <v>157</v>
      </c>
      <c r="E814" s="175" t="s">
        <v>1653</v>
      </c>
      <c r="F814" s="176" t="s">
        <v>1654</v>
      </c>
      <c r="G814" s="177" t="s">
        <v>103</v>
      </c>
      <c r="H814" s="178">
        <v>213.88</v>
      </c>
      <c r="I814" s="179"/>
      <c r="J814" s="180">
        <f>ROUND(I814*H814,2)</f>
        <v>0</v>
      </c>
      <c r="K814" s="176" t="s">
        <v>160</v>
      </c>
      <c r="L814" s="39"/>
      <c r="M814" s="181" t="s">
        <v>19</v>
      </c>
      <c r="N814" s="182" t="s">
        <v>44</v>
      </c>
      <c r="O814" s="64"/>
      <c r="P814" s="183">
        <f>O814*H814</f>
        <v>0</v>
      </c>
      <c r="Q814" s="183">
        <v>5.0000000000000002E-5</v>
      </c>
      <c r="R814" s="183">
        <f>Q814*H814</f>
        <v>1.0694E-2</v>
      </c>
      <c r="S814" s="183">
        <v>0</v>
      </c>
      <c r="T814" s="184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85" t="s">
        <v>251</v>
      </c>
      <c r="AT814" s="185" t="s">
        <v>157</v>
      </c>
      <c r="AU814" s="185" t="s">
        <v>83</v>
      </c>
      <c r="AY814" s="17" t="s">
        <v>155</v>
      </c>
      <c r="BE814" s="186">
        <f>IF(N814="základní",J814,0)</f>
        <v>0</v>
      </c>
      <c r="BF814" s="186">
        <f>IF(N814="snížená",J814,0)</f>
        <v>0</v>
      </c>
      <c r="BG814" s="186">
        <f>IF(N814="zákl. přenesená",J814,0)</f>
        <v>0</v>
      </c>
      <c r="BH814" s="186">
        <f>IF(N814="sníž. přenesená",J814,0)</f>
        <v>0</v>
      </c>
      <c r="BI814" s="186">
        <f>IF(N814="nulová",J814,0)</f>
        <v>0</v>
      </c>
      <c r="BJ814" s="17" t="s">
        <v>81</v>
      </c>
      <c r="BK814" s="186">
        <f>ROUND(I814*H814,2)</f>
        <v>0</v>
      </c>
      <c r="BL814" s="17" t="s">
        <v>251</v>
      </c>
      <c r="BM814" s="185" t="s">
        <v>1655</v>
      </c>
    </row>
    <row r="815" spans="1:65" s="2" customFormat="1" ht="10.199999999999999" x14ac:dyDescent="0.2">
      <c r="A815" s="34"/>
      <c r="B815" s="35"/>
      <c r="C815" s="36"/>
      <c r="D815" s="187" t="s">
        <v>163</v>
      </c>
      <c r="E815" s="36"/>
      <c r="F815" s="188" t="s">
        <v>1656</v>
      </c>
      <c r="G815" s="36"/>
      <c r="H815" s="36"/>
      <c r="I815" s="189"/>
      <c r="J815" s="36"/>
      <c r="K815" s="36"/>
      <c r="L815" s="39"/>
      <c r="M815" s="190"/>
      <c r="N815" s="191"/>
      <c r="O815" s="64"/>
      <c r="P815" s="64"/>
      <c r="Q815" s="64"/>
      <c r="R815" s="64"/>
      <c r="S815" s="64"/>
      <c r="T815" s="65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7" t="s">
        <v>163</v>
      </c>
      <c r="AU815" s="17" t="s">
        <v>83</v>
      </c>
    </row>
    <row r="816" spans="1:65" s="2" customFormat="1" ht="24.15" customHeight="1" x14ac:dyDescent="0.2">
      <c r="A816" s="34"/>
      <c r="B816" s="35"/>
      <c r="C816" s="174" t="s">
        <v>1657</v>
      </c>
      <c r="D816" s="174" t="s">
        <v>157</v>
      </c>
      <c r="E816" s="175" t="s">
        <v>1658</v>
      </c>
      <c r="F816" s="176" t="s">
        <v>1659</v>
      </c>
      <c r="G816" s="177" t="s">
        <v>203</v>
      </c>
      <c r="H816" s="178">
        <v>2.3330000000000002</v>
      </c>
      <c r="I816" s="179"/>
      <c r="J816" s="180">
        <f>ROUND(I816*H816,2)</f>
        <v>0</v>
      </c>
      <c r="K816" s="176" t="s">
        <v>160</v>
      </c>
      <c r="L816" s="39"/>
      <c r="M816" s="181" t="s">
        <v>19</v>
      </c>
      <c r="N816" s="182" t="s">
        <v>44</v>
      </c>
      <c r="O816" s="64"/>
      <c r="P816" s="183">
        <f>O816*H816</f>
        <v>0</v>
      </c>
      <c r="Q816" s="183">
        <v>0</v>
      </c>
      <c r="R816" s="183">
        <f>Q816*H816</f>
        <v>0</v>
      </c>
      <c r="S816" s="183">
        <v>0</v>
      </c>
      <c r="T816" s="184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85" t="s">
        <v>251</v>
      </c>
      <c r="AT816" s="185" t="s">
        <v>157</v>
      </c>
      <c r="AU816" s="185" t="s">
        <v>83</v>
      </c>
      <c r="AY816" s="17" t="s">
        <v>155</v>
      </c>
      <c r="BE816" s="186">
        <f>IF(N816="základní",J816,0)</f>
        <v>0</v>
      </c>
      <c r="BF816" s="186">
        <f>IF(N816="snížená",J816,0)</f>
        <v>0</v>
      </c>
      <c r="BG816" s="186">
        <f>IF(N816="zákl. přenesená",J816,0)</f>
        <v>0</v>
      </c>
      <c r="BH816" s="186">
        <f>IF(N816="sníž. přenesená",J816,0)</f>
        <v>0</v>
      </c>
      <c r="BI816" s="186">
        <f>IF(N816="nulová",J816,0)</f>
        <v>0</v>
      </c>
      <c r="BJ816" s="17" t="s">
        <v>81</v>
      </c>
      <c r="BK816" s="186">
        <f>ROUND(I816*H816,2)</f>
        <v>0</v>
      </c>
      <c r="BL816" s="17" t="s">
        <v>251</v>
      </c>
      <c r="BM816" s="185" t="s">
        <v>1660</v>
      </c>
    </row>
    <row r="817" spans="1:65" s="2" customFormat="1" ht="10.199999999999999" x14ac:dyDescent="0.2">
      <c r="A817" s="34"/>
      <c r="B817" s="35"/>
      <c r="C817" s="36"/>
      <c r="D817" s="187" t="s">
        <v>163</v>
      </c>
      <c r="E817" s="36"/>
      <c r="F817" s="188" t="s">
        <v>1661</v>
      </c>
      <c r="G817" s="36"/>
      <c r="H817" s="36"/>
      <c r="I817" s="189"/>
      <c r="J817" s="36"/>
      <c r="K817" s="36"/>
      <c r="L817" s="39"/>
      <c r="M817" s="190"/>
      <c r="N817" s="191"/>
      <c r="O817" s="64"/>
      <c r="P817" s="64"/>
      <c r="Q817" s="64"/>
      <c r="R817" s="64"/>
      <c r="S817" s="64"/>
      <c r="T817" s="65"/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T817" s="17" t="s">
        <v>163</v>
      </c>
      <c r="AU817" s="17" t="s">
        <v>83</v>
      </c>
    </row>
    <row r="818" spans="1:65" s="12" customFormat="1" ht="22.8" customHeight="1" x14ac:dyDescent="0.25">
      <c r="B818" s="158"/>
      <c r="C818" s="159"/>
      <c r="D818" s="160" t="s">
        <v>72</v>
      </c>
      <c r="E818" s="172" t="s">
        <v>1662</v>
      </c>
      <c r="F818" s="172" t="s">
        <v>1663</v>
      </c>
      <c r="G818" s="159"/>
      <c r="H818" s="159"/>
      <c r="I818" s="162"/>
      <c r="J818" s="173">
        <f>BK818</f>
        <v>0</v>
      </c>
      <c r="K818" s="159"/>
      <c r="L818" s="164"/>
      <c r="M818" s="165"/>
      <c r="N818" s="166"/>
      <c r="O818" s="166"/>
      <c r="P818" s="167">
        <f>SUM(P819:P870)</f>
        <v>0</v>
      </c>
      <c r="Q818" s="166"/>
      <c r="R818" s="167">
        <f>SUM(R819:R870)</f>
        <v>5.8587383300000004</v>
      </c>
      <c r="S818" s="166"/>
      <c r="T818" s="168">
        <f>SUM(T819:T870)</f>
        <v>1.1412</v>
      </c>
      <c r="AR818" s="169" t="s">
        <v>83</v>
      </c>
      <c r="AT818" s="170" t="s">
        <v>72</v>
      </c>
      <c r="AU818" s="170" t="s">
        <v>81</v>
      </c>
      <c r="AY818" s="169" t="s">
        <v>155</v>
      </c>
      <c r="BK818" s="171">
        <f>SUM(BK819:BK870)</f>
        <v>0</v>
      </c>
    </row>
    <row r="819" spans="1:65" s="2" customFormat="1" ht="21.75" customHeight="1" x14ac:dyDescent="0.2">
      <c r="A819" s="34"/>
      <c r="B819" s="35"/>
      <c r="C819" s="174" t="s">
        <v>1664</v>
      </c>
      <c r="D819" s="174" t="s">
        <v>157</v>
      </c>
      <c r="E819" s="175" t="s">
        <v>1665</v>
      </c>
      <c r="F819" s="176" t="s">
        <v>1666</v>
      </c>
      <c r="G819" s="177" t="s">
        <v>103</v>
      </c>
      <c r="H819" s="178">
        <v>411.67</v>
      </c>
      <c r="I819" s="179"/>
      <c r="J819" s="180">
        <f>ROUND(I819*H819,2)</f>
        <v>0</v>
      </c>
      <c r="K819" s="176" t="s">
        <v>160</v>
      </c>
      <c r="L819" s="39"/>
      <c r="M819" s="181" t="s">
        <v>19</v>
      </c>
      <c r="N819" s="182" t="s">
        <v>44</v>
      </c>
      <c r="O819" s="64"/>
      <c r="P819" s="183">
        <f>O819*H819</f>
        <v>0</v>
      </c>
      <c r="Q819" s="183">
        <v>0</v>
      </c>
      <c r="R819" s="183">
        <f>Q819*H819</f>
        <v>0</v>
      </c>
      <c r="S819" s="183">
        <v>0</v>
      </c>
      <c r="T819" s="184">
        <f>S819*H819</f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85" t="s">
        <v>251</v>
      </c>
      <c r="AT819" s="185" t="s">
        <v>157</v>
      </c>
      <c r="AU819" s="185" t="s">
        <v>83</v>
      </c>
      <c r="AY819" s="17" t="s">
        <v>155</v>
      </c>
      <c r="BE819" s="186">
        <f>IF(N819="základní",J819,0)</f>
        <v>0</v>
      </c>
      <c r="BF819" s="186">
        <f>IF(N819="snížená",J819,0)</f>
        <v>0</v>
      </c>
      <c r="BG819" s="186">
        <f>IF(N819="zákl. přenesená",J819,0)</f>
        <v>0</v>
      </c>
      <c r="BH819" s="186">
        <f>IF(N819="sníž. přenesená",J819,0)</f>
        <v>0</v>
      </c>
      <c r="BI819" s="186">
        <f>IF(N819="nulová",J819,0)</f>
        <v>0</v>
      </c>
      <c r="BJ819" s="17" t="s">
        <v>81</v>
      </c>
      <c r="BK819" s="186">
        <f>ROUND(I819*H819,2)</f>
        <v>0</v>
      </c>
      <c r="BL819" s="17" t="s">
        <v>251</v>
      </c>
      <c r="BM819" s="185" t="s">
        <v>1667</v>
      </c>
    </row>
    <row r="820" spans="1:65" s="2" customFormat="1" ht="10.199999999999999" x14ac:dyDescent="0.2">
      <c r="A820" s="34"/>
      <c r="B820" s="35"/>
      <c r="C820" s="36"/>
      <c r="D820" s="187" t="s">
        <v>163</v>
      </c>
      <c r="E820" s="36"/>
      <c r="F820" s="188" t="s">
        <v>1668</v>
      </c>
      <c r="G820" s="36"/>
      <c r="H820" s="36"/>
      <c r="I820" s="189"/>
      <c r="J820" s="36"/>
      <c r="K820" s="36"/>
      <c r="L820" s="39"/>
      <c r="M820" s="190"/>
      <c r="N820" s="191"/>
      <c r="O820" s="64"/>
      <c r="P820" s="64"/>
      <c r="Q820" s="64"/>
      <c r="R820" s="64"/>
      <c r="S820" s="64"/>
      <c r="T820" s="65"/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T820" s="17" t="s">
        <v>163</v>
      </c>
      <c r="AU820" s="17" t="s">
        <v>83</v>
      </c>
    </row>
    <row r="821" spans="1:65" s="13" customFormat="1" ht="10.199999999999999" x14ac:dyDescent="0.2">
      <c r="B821" s="192"/>
      <c r="C821" s="193"/>
      <c r="D821" s="194" t="s">
        <v>165</v>
      </c>
      <c r="E821" s="195" t="s">
        <v>19</v>
      </c>
      <c r="F821" s="196" t="s">
        <v>101</v>
      </c>
      <c r="G821" s="193"/>
      <c r="H821" s="197">
        <v>411.67</v>
      </c>
      <c r="I821" s="198"/>
      <c r="J821" s="193"/>
      <c r="K821" s="193"/>
      <c r="L821" s="199"/>
      <c r="M821" s="200"/>
      <c r="N821" s="201"/>
      <c r="O821" s="201"/>
      <c r="P821" s="201"/>
      <c r="Q821" s="201"/>
      <c r="R821" s="201"/>
      <c r="S821" s="201"/>
      <c r="T821" s="202"/>
      <c r="AT821" s="203" t="s">
        <v>165</v>
      </c>
      <c r="AU821" s="203" t="s">
        <v>83</v>
      </c>
      <c r="AV821" s="13" t="s">
        <v>83</v>
      </c>
      <c r="AW821" s="13" t="s">
        <v>35</v>
      </c>
      <c r="AX821" s="13" t="s">
        <v>81</v>
      </c>
      <c r="AY821" s="203" t="s">
        <v>155</v>
      </c>
    </row>
    <row r="822" spans="1:65" s="2" customFormat="1" ht="16.5" customHeight="1" x14ac:dyDescent="0.2">
      <c r="A822" s="34"/>
      <c r="B822" s="35"/>
      <c r="C822" s="174" t="s">
        <v>1669</v>
      </c>
      <c r="D822" s="174" t="s">
        <v>157</v>
      </c>
      <c r="E822" s="175" t="s">
        <v>1670</v>
      </c>
      <c r="F822" s="176" t="s">
        <v>1671</v>
      </c>
      <c r="G822" s="177" t="s">
        <v>103</v>
      </c>
      <c r="H822" s="178">
        <v>411.67</v>
      </c>
      <c r="I822" s="179"/>
      <c r="J822" s="180">
        <f>ROUND(I822*H822,2)</f>
        <v>0</v>
      </c>
      <c r="K822" s="176" t="s">
        <v>160</v>
      </c>
      <c r="L822" s="39"/>
      <c r="M822" s="181" t="s">
        <v>19</v>
      </c>
      <c r="N822" s="182" t="s">
        <v>44</v>
      </c>
      <c r="O822" s="64"/>
      <c r="P822" s="183">
        <f>O822*H822</f>
        <v>0</v>
      </c>
      <c r="Q822" s="183">
        <v>0</v>
      </c>
      <c r="R822" s="183">
        <f>Q822*H822</f>
        <v>0</v>
      </c>
      <c r="S822" s="183">
        <v>0</v>
      </c>
      <c r="T822" s="184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85" t="s">
        <v>251</v>
      </c>
      <c r="AT822" s="185" t="s">
        <v>157</v>
      </c>
      <c r="AU822" s="185" t="s">
        <v>83</v>
      </c>
      <c r="AY822" s="17" t="s">
        <v>155</v>
      </c>
      <c r="BE822" s="186">
        <f>IF(N822="základní",J822,0)</f>
        <v>0</v>
      </c>
      <c r="BF822" s="186">
        <f>IF(N822="snížená",J822,0)</f>
        <v>0</v>
      </c>
      <c r="BG822" s="186">
        <f>IF(N822="zákl. přenesená",J822,0)</f>
        <v>0</v>
      </c>
      <c r="BH822" s="186">
        <f>IF(N822="sníž. přenesená",J822,0)</f>
        <v>0</v>
      </c>
      <c r="BI822" s="186">
        <f>IF(N822="nulová",J822,0)</f>
        <v>0</v>
      </c>
      <c r="BJ822" s="17" t="s">
        <v>81</v>
      </c>
      <c r="BK822" s="186">
        <f>ROUND(I822*H822,2)</f>
        <v>0</v>
      </c>
      <c r="BL822" s="17" t="s">
        <v>251</v>
      </c>
      <c r="BM822" s="185" t="s">
        <v>1672</v>
      </c>
    </row>
    <row r="823" spans="1:65" s="2" customFormat="1" ht="10.199999999999999" x14ac:dyDescent="0.2">
      <c r="A823" s="34"/>
      <c r="B823" s="35"/>
      <c r="C823" s="36"/>
      <c r="D823" s="187" t="s">
        <v>163</v>
      </c>
      <c r="E823" s="36"/>
      <c r="F823" s="188" t="s">
        <v>1673</v>
      </c>
      <c r="G823" s="36"/>
      <c r="H823" s="36"/>
      <c r="I823" s="189"/>
      <c r="J823" s="36"/>
      <c r="K823" s="36"/>
      <c r="L823" s="39"/>
      <c r="M823" s="190"/>
      <c r="N823" s="191"/>
      <c r="O823" s="64"/>
      <c r="P823" s="64"/>
      <c r="Q823" s="64"/>
      <c r="R823" s="64"/>
      <c r="S823" s="64"/>
      <c r="T823" s="65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T823" s="17" t="s">
        <v>163</v>
      </c>
      <c r="AU823" s="17" t="s">
        <v>83</v>
      </c>
    </row>
    <row r="824" spans="1:65" s="2" customFormat="1" ht="16.5" customHeight="1" x14ac:dyDescent="0.2">
      <c r="A824" s="34"/>
      <c r="B824" s="35"/>
      <c r="C824" s="174" t="s">
        <v>1674</v>
      </c>
      <c r="D824" s="174" t="s">
        <v>157</v>
      </c>
      <c r="E824" s="175" t="s">
        <v>1675</v>
      </c>
      <c r="F824" s="176" t="s">
        <v>1676</v>
      </c>
      <c r="G824" s="177" t="s">
        <v>103</v>
      </c>
      <c r="H824" s="178">
        <v>411.67</v>
      </c>
      <c r="I824" s="179"/>
      <c r="J824" s="180">
        <f>ROUND(I824*H824,2)</f>
        <v>0</v>
      </c>
      <c r="K824" s="176" t="s">
        <v>160</v>
      </c>
      <c r="L824" s="39"/>
      <c r="M824" s="181" t="s">
        <v>19</v>
      </c>
      <c r="N824" s="182" t="s">
        <v>44</v>
      </c>
      <c r="O824" s="64"/>
      <c r="P824" s="183">
        <f>O824*H824</f>
        <v>0</v>
      </c>
      <c r="Q824" s="183">
        <v>2.0000000000000001E-4</v>
      </c>
      <c r="R824" s="183">
        <f>Q824*H824</f>
        <v>8.2334000000000004E-2</v>
      </c>
      <c r="S824" s="183">
        <v>0</v>
      </c>
      <c r="T824" s="184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85" t="s">
        <v>251</v>
      </c>
      <c r="AT824" s="185" t="s">
        <v>157</v>
      </c>
      <c r="AU824" s="185" t="s">
        <v>83</v>
      </c>
      <c r="AY824" s="17" t="s">
        <v>155</v>
      </c>
      <c r="BE824" s="186">
        <f>IF(N824="základní",J824,0)</f>
        <v>0</v>
      </c>
      <c r="BF824" s="186">
        <f>IF(N824="snížená",J824,0)</f>
        <v>0</v>
      </c>
      <c r="BG824" s="186">
        <f>IF(N824="zákl. přenesená",J824,0)</f>
        <v>0</v>
      </c>
      <c r="BH824" s="186">
        <f>IF(N824="sníž. přenesená",J824,0)</f>
        <v>0</v>
      </c>
      <c r="BI824" s="186">
        <f>IF(N824="nulová",J824,0)</f>
        <v>0</v>
      </c>
      <c r="BJ824" s="17" t="s">
        <v>81</v>
      </c>
      <c r="BK824" s="186">
        <f>ROUND(I824*H824,2)</f>
        <v>0</v>
      </c>
      <c r="BL824" s="17" t="s">
        <v>251</v>
      </c>
      <c r="BM824" s="185" t="s">
        <v>1677</v>
      </c>
    </row>
    <row r="825" spans="1:65" s="2" customFormat="1" ht="10.199999999999999" x14ac:dyDescent="0.2">
      <c r="A825" s="34"/>
      <c r="B825" s="35"/>
      <c r="C825" s="36"/>
      <c r="D825" s="187" t="s">
        <v>163</v>
      </c>
      <c r="E825" s="36"/>
      <c r="F825" s="188" t="s">
        <v>1678</v>
      </c>
      <c r="G825" s="36"/>
      <c r="H825" s="36"/>
      <c r="I825" s="189"/>
      <c r="J825" s="36"/>
      <c r="K825" s="36"/>
      <c r="L825" s="39"/>
      <c r="M825" s="190"/>
      <c r="N825" s="191"/>
      <c r="O825" s="64"/>
      <c r="P825" s="64"/>
      <c r="Q825" s="64"/>
      <c r="R825" s="64"/>
      <c r="S825" s="64"/>
      <c r="T825" s="65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7" t="s">
        <v>163</v>
      </c>
      <c r="AU825" s="17" t="s">
        <v>83</v>
      </c>
    </row>
    <row r="826" spans="1:65" s="2" customFormat="1" ht="21.75" customHeight="1" x14ac:dyDescent="0.2">
      <c r="A826" s="34"/>
      <c r="B826" s="35"/>
      <c r="C826" s="174" t="s">
        <v>1679</v>
      </c>
      <c r="D826" s="174" t="s">
        <v>157</v>
      </c>
      <c r="E826" s="175" t="s">
        <v>1680</v>
      </c>
      <c r="F826" s="176" t="s">
        <v>1681</v>
      </c>
      <c r="G826" s="177" t="s">
        <v>103</v>
      </c>
      <c r="H826" s="178">
        <v>411.67</v>
      </c>
      <c r="I826" s="179"/>
      <c r="J826" s="180">
        <f>ROUND(I826*H826,2)</f>
        <v>0</v>
      </c>
      <c r="K826" s="176" t="s">
        <v>160</v>
      </c>
      <c r="L826" s="39"/>
      <c r="M826" s="181" t="s">
        <v>19</v>
      </c>
      <c r="N826" s="182" t="s">
        <v>44</v>
      </c>
      <c r="O826" s="64"/>
      <c r="P826" s="183">
        <f>O826*H826</f>
        <v>0</v>
      </c>
      <c r="Q826" s="183">
        <v>7.5799999999999999E-3</v>
      </c>
      <c r="R826" s="183">
        <f>Q826*H826</f>
        <v>3.1204586000000001</v>
      </c>
      <c r="S826" s="183">
        <v>0</v>
      </c>
      <c r="T826" s="184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185" t="s">
        <v>251</v>
      </c>
      <c r="AT826" s="185" t="s">
        <v>157</v>
      </c>
      <c r="AU826" s="185" t="s">
        <v>83</v>
      </c>
      <c r="AY826" s="17" t="s">
        <v>155</v>
      </c>
      <c r="BE826" s="186">
        <f>IF(N826="základní",J826,0)</f>
        <v>0</v>
      </c>
      <c r="BF826" s="186">
        <f>IF(N826="snížená",J826,0)</f>
        <v>0</v>
      </c>
      <c r="BG826" s="186">
        <f>IF(N826="zákl. přenesená",J826,0)</f>
        <v>0</v>
      </c>
      <c r="BH826" s="186">
        <f>IF(N826="sníž. přenesená",J826,0)</f>
        <v>0</v>
      </c>
      <c r="BI826" s="186">
        <f>IF(N826="nulová",J826,0)</f>
        <v>0</v>
      </c>
      <c r="BJ826" s="17" t="s">
        <v>81</v>
      </c>
      <c r="BK826" s="186">
        <f>ROUND(I826*H826,2)</f>
        <v>0</v>
      </c>
      <c r="BL826" s="17" t="s">
        <v>251</v>
      </c>
      <c r="BM826" s="185" t="s">
        <v>1682</v>
      </c>
    </row>
    <row r="827" spans="1:65" s="2" customFormat="1" ht="10.199999999999999" x14ac:dyDescent="0.2">
      <c r="A827" s="34"/>
      <c r="B827" s="35"/>
      <c r="C827" s="36"/>
      <c r="D827" s="187" t="s">
        <v>163</v>
      </c>
      <c r="E827" s="36"/>
      <c r="F827" s="188" t="s">
        <v>1683</v>
      </c>
      <c r="G827" s="36"/>
      <c r="H827" s="36"/>
      <c r="I827" s="189"/>
      <c r="J827" s="36"/>
      <c r="K827" s="36"/>
      <c r="L827" s="39"/>
      <c r="M827" s="190"/>
      <c r="N827" s="191"/>
      <c r="O827" s="64"/>
      <c r="P827" s="64"/>
      <c r="Q827" s="64"/>
      <c r="R827" s="64"/>
      <c r="S827" s="64"/>
      <c r="T827" s="65"/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T827" s="17" t="s">
        <v>163</v>
      </c>
      <c r="AU827" s="17" t="s">
        <v>83</v>
      </c>
    </row>
    <row r="828" spans="1:65" s="2" customFormat="1" ht="16.5" customHeight="1" x14ac:dyDescent="0.2">
      <c r="A828" s="34"/>
      <c r="B828" s="35"/>
      <c r="C828" s="174" t="s">
        <v>1684</v>
      </c>
      <c r="D828" s="174" t="s">
        <v>157</v>
      </c>
      <c r="E828" s="175" t="s">
        <v>1685</v>
      </c>
      <c r="F828" s="176" t="s">
        <v>1686</v>
      </c>
      <c r="G828" s="177" t="s">
        <v>103</v>
      </c>
      <c r="H828" s="178">
        <v>380.4</v>
      </c>
      <c r="I828" s="179"/>
      <c r="J828" s="180">
        <f>ROUND(I828*H828,2)</f>
        <v>0</v>
      </c>
      <c r="K828" s="176" t="s">
        <v>160</v>
      </c>
      <c r="L828" s="39"/>
      <c r="M828" s="181" t="s">
        <v>19</v>
      </c>
      <c r="N828" s="182" t="s">
        <v>44</v>
      </c>
      <c r="O828" s="64"/>
      <c r="P828" s="183">
        <f>O828*H828</f>
        <v>0</v>
      </c>
      <c r="Q828" s="183">
        <v>0</v>
      </c>
      <c r="R828" s="183">
        <f>Q828*H828</f>
        <v>0</v>
      </c>
      <c r="S828" s="183">
        <v>3.0000000000000001E-3</v>
      </c>
      <c r="T828" s="184">
        <f>S828*H828</f>
        <v>1.1412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5" t="s">
        <v>251</v>
      </c>
      <c r="AT828" s="185" t="s">
        <v>157</v>
      </c>
      <c r="AU828" s="185" t="s">
        <v>83</v>
      </c>
      <c r="AY828" s="17" t="s">
        <v>155</v>
      </c>
      <c r="BE828" s="186">
        <f>IF(N828="základní",J828,0)</f>
        <v>0</v>
      </c>
      <c r="BF828" s="186">
        <f>IF(N828="snížená",J828,0)</f>
        <v>0</v>
      </c>
      <c r="BG828" s="186">
        <f>IF(N828="zákl. přenesená",J828,0)</f>
        <v>0</v>
      </c>
      <c r="BH828" s="186">
        <f>IF(N828="sníž. přenesená",J828,0)</f>
        <v>0</v>
      </c>
      <c r="BI828" s="186">
        <f>IF(N828="nulová",J828,0)</f>
        <v>0</v>
      </c>
      <c r="BJ828" s="17" t="s">
        <v>81</v>
      </c>
      <c r="BK828" s="186">
        <f>ROUND(I828*H828,2)</f>
        <v>0</v>
      </c>
      <c r="BL828" s="17" t="s">
        <v>251</v>
      </c>
      <c r="BM828" s="185" t="s">
        <v>1687</v>
      </c>
    </row>
    <row r="829" spans="1:65" s="2" customFormat="1" ht="10.199999999999999" x14ac:dyDescent="0.2">
      <c r="A829" s="34"/>
      <c r="B829" s="35"/>
      <c r="C829" s="36"/>
      <c r="D829" s="187" t="s">
        <v>163</v>
      </c>
      <c r="E829" s="36"/>
      <c r="F829" s="188" t="s">
        <v>1688</v>
      </c>
      <c r="G829" s="36"/>
      <c r="H829" s="36"/>
      <c r="I829" s="189"/>
      <c r="J829" s="36"/>
      <c r="K829" s="36"/>
      <c r="L829" s="39"/>
      <c r="M829" s="190"/>
      <c r="N829" s="191"/>
      <c r="O829" s="64"/>
      <c r="P829" s="64"/>
      <c r="Q829" s="64"/>
      <c r="R829" s="64"/>
      <c r="S829" s="64"/>
      <c r="T829" s="65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7" t="s">
        <v>163</v>
      </c>
      <c r="AU829" s="17" t="s">
        <v>83</v>
      </c>
    </row>
    <row r="830" spans="1:65" s="13" customFormat="1" ht="10.199999999999999" x14ac:dyDescent="0.2">
      <c r="B830" s="192"/>
      <c r="C830" s="193"/>
      <c r="D830" s="194" t="s">
        <v>165</v>
      </c>
      <c r="E830" s="195" t="s">
        <v>19</v>
      </c>
      <c r="F830" s="196" t="s">
        <v>1689</v>
      </c>
      <c r="G830" s="193"/>
      <c r="H830" s="197">
        <v>202.54</v>
      </c>
      <c r="I830" s="198"/>
      <c r="J830" s="193"/>
      <c r="K830" s="193"/>
      <c r="L830" s="199"/>
      <c r="M830" s="200"/>
      <c r="N830" s="201"/>
      <c r="O830" s="201"/>
      <c r="P830" s="201"/>
      <c r="Q830" s="201"/>
      <c r="R830" s="201"/>
      <c r="S830" s="201"/>
      <c r="T830" s="202"/>
      <c r="AT830" s="203" t="s">
        <v>165</v>
      </c>
      <c r="AU830" s="203" t="s">
        <v>83</v>
      </c>
      <c r="AV830" s="13" t="s">
        <v>83</v>
      </c>
      <c r="AW830" s="13" t="s">
        <v>35</v>
      </c>
      <c r="AX830" s="13" t="s">
        <v>73</v>
      </c>
      <c r="AY830" s="203" t="s">
        <v>155</v>
      </c>
    </row>
    <row r="831" spans="1:65" s="13" customFormat="1" ht="10.199999999999999" x14ac:dyDescent="0.2">
      <c r="B831" s="192"/>
      <c r="C831" s="193"/>
      <c r="D831" s="194" t="s">
        <v>165</v>
      </c>
      <c r="E831" s="195" t="s">
        <v>19</v>
      </c>
      <c r="F831" s="196" t="s">
        <v>1690</v>
      </c>
      <c r="G831" s="193"/>
      <c r="H831" s="197">
        <v>177.86</v>
      </c>
      <c r="I831" s="198"/>
      <c r="J831" s="193"/>
      <c r="K831" s="193"/>
      <c r="L831" s="199"/>
      <c r="M831" s="200"/>
      <c r="N831" s="201"/>
      <c r="O831" s="201"/>
      <c r="P831" s="201"/>
      <c r="Q831" s="201"/>
      <c r="R831" s="201"/>
      <c r="S831" s="201"/>
      <c r="T831" s="202"/>
      <c r="AT831" s="203" t="s">
        <v>165</v>
      </c>
      <c r="AU831" s="203" t="s">
        <v>83</v>
      </c>
      <c r="AV831" s="13" t="s">
        <v>83</v>
      </c>
      <c r="AW831" s="13" t="s">
        <v>35</v>
      </c>
      <c r="AX831" s="13" t="s">
        <v>73</v>
      </c>
      <c r="AY831" s="203" t="s">
        <v>155</v>
      </c>
    </row>
    <row r="832" spans="1:65" s="14" customFormat="1" ht="10.199999999999999" x14ac:dyDescent="0.2">
      <c r="B832" s="204"/>
      <c r="C832" s="205"/>
      <c r="D832" s="194" t="s">
        <v>165</v>
      </c>
      <c r="E832" s="206" t="s">
        <v>19</v>
      </c>
      <c r="F832" s="207" t="s">
        <v>168</v>
      </c>
      <c r="G832" s="205"/>
      <c r="H832" s="208">
        <v>380.4</v>
      </c>
      <c r="I832" s="209"/>
      <c r="J832" s="205"/>
      <c r="K832" s="205"/>
      <c r="L832" s="210"/>
      <c r="M832" s="211"/>
      <c r="N832" s="212"/>
      <c r="O832" s="212"/>
      <c r="P832" s="212"/>
      <c r="Q832" s="212"/>
      <c r="R832" s="212"/>
      <c r="S832" s="212"/>
      <c r="T832" s="213"/>
      <c r="AT832" s="214" t="s">
        <v>165</v>
      </c>
      <c r="AU832" s="214" t="s">
        <v>83</v>
      </c>
      <c r="AV832" s="14" t="s">
        <v>161</v>
      </c>
      <c r="AW832" s="14" t="s">
        <v>35</v>
      </c>
      <c r="AX832" s="14" t="s">
        <v>81</v>
      </c>
      <c r="AY832" s="214" t="s">
        <v>155</v>
      </c>
    </row>
    <row r="833" spans="1:65" s="2" customFormat="1" ht="16.5" customHeight="1" x14ac:dyDescent="0.2">
      <c r="A833" s="34"/>
      <c r="B833" s="35"/>
      <c r="C833" s="174" t="s">
        <v>1691</v>
      </c>
      <c r="D833" s="174" t="s">
        <v>157</v>
      </c>
      <c r="E833" s="175" t="s">
        <v>1692</v>
      </c>
      <c r="F833" s="176" t="s">
        <v>1693</v>
      </c>
      <c r="G833" s="177" t="s">
        <v>103</v>
      </c>
      <c r="H833" s="178">
        <v>411.67</v>
      </c>
      <c r="I833" s="179"/>
      <c r="J833" s="180">
        <f>ROUND(I833*H833,2)</f>
        <v>0</v>
      </c>
      <c r="K833" s="176" t="s">
        <v>160</v>
      </c>
      <c r="L833" s="39"/>
      <c r="M833" s="181" t="s">
        <v>19</v>
      </c>
      <c r="N833" s="182" t="s">
        <v>44</v>
      </c>
      <c r="O833" s="64"/>
      <c r="P833" s="183">
        <f>O833*H833</f>
        <v>0</v>
      </c>
      <c r="Q833" s="183">
        <v>2.9999999999999997E-4</v>
      </c>
      <c r="R833" s="183">
        <f>Q833*H833</f>
        <v>0.123501</v>
      </c>
      <c r="S833" s="183">
        <v>0</v>
      </c>
      <c r="T833" s="184">
        <f>S833*H833</f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85" t="s">
        <v>251</v>
      </c>
      <c r="AT833" s="185" t="s">
        <v>157</v>
      </c>
      <c r="AU833" s="185" t="s">
        <v>83</v>
      </c>
      <c r="AY833" s="17" t="s">
        <v>155</v>
      </c>
      <c r="BE833" s="186">
        <f>IF(N833="základní",J833,0)</f>
        <v>0</v>
      </c>
      <c r="BF833" s="186">
        <f>IF(N833="snížená",J833,0)</f>
        <v>0</v>
      </c>
      <c r="BG833" s="186">
        <f>IF(N833="zákl. přenesená",J833,0)</f>
        <v>0</v>
      </c>
      <c r="BH833" s="186">
        <f>IF(N833="sníž. přenesená",J833,0)</f>
        <v>0</v>
      </c>
      <c r="BI833" s="186">
        <f>IF(N833="nulová",J833,0)</f>
        <v>0</v>
      </c>
      <c r="BJ833" s="17" t="s">
        <v>81</v>
      </c>
      <c r="BK833" s="186">
        <f>ROUND(I833*H833,2)</f>
        <v>0</v>
      </c>
      <c r="BL833" s="17" t="s">
        <v>251</v>
      </c>
      <c r="BM833" s="185" t="s">
        <v>1694</v>
      </c>
    </row>
    <row r="834" spans="1:65" s="2" customFormat="1" ht="10.199999999999999" x14ac:dyDescent="0.2">
      <c r="A834" s="34"/>
      <c r="B834" s="35"/>
      <c r="C834" s="36"/>
      <c r="D834" s="187" t="s">
        <v>163</v>
      </c>
      <c r="E834" s="36"/>
      <c r="F834" s="188" t="s">
        <v>1695</v>
      </c>
      <c r="G834" s="36"/>
      <c r="H834" s="36"/>
      <c r="I834" s="189"/>
      <c r="J834" s="36"/>
      <c r="K834" s="36"/>
      <c r="L834" s="39"/>
      <c r="M834" s="190"/>
      <c r="N834" s="191"/>
      <c r="O834" s="64"/>
      <c r="P834" s="64"/>
      <c r="Q834" s="64"/>
      <c r="R834" s="64"/>
      <c r="S834" s="64"/>
      <c r="T834" s="65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T834" s="17" t="s">
        <v>163</v>
      </c>
      <c r="AU834" s="17" t="s">
        <v>83</v>
      </c>
    </row>
    <row r="835" spans="1:65" s="2" customFormat="1" ht="16.5" customHeight="1" x14ac:dyDescent="0.2">
      <c r="A835" s="34"/>
      <c r="B835" s="35"/>
      <c r="C835" s="215" t="s">
        <v>1696</v>
      </c>
      <c r="D835" s="215" t="s">
        <v>336</v>
      </c>
      <c r="E835" s="216" t="s">
        <v>1697</v>
      </c>
      <c r="F835" s="217" t="s">
        <v>1698</v>
      </c>
      <c r="G835" s="218" t="s">
        <v>103</v>
      </c>
      <c r="H835" s="219">
        <v>461.07</v>
      </c>
      <c r="I835" s="220"/>
      <c r="J835" s="221">
        <f>ROUND(I835*H835,2)</f>
        <v>0</v>
      </c>
      <c r="K835" s="217" t="s">
        <v>19</v>
      </c>
      <c r="L835" s="222"/>
      <c r="M835" s="223" t="s">
        <v>19</v>
      </c>
      <c r="N835" s="224" t="s">
        <v>44</v>
      </c>
      <c r="O835" s="64"/>
      <c r="P835" s="183">
        <f>O835*H835</f>
        <v>0</v>
      </c>
      <c r="Q835" s="183">
        <v>5.0000000000000001E-3</v>
      </c>
      <c r="R835" s="183">
        <f>Q835*H835</f>
        <v>2.3053500000000002</v>
      </c>
      <c r="S835" s="183">
        <v>0</v>
      </c>
      <c r="T835" s="184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85" t="s">
        <v>349</v>
      </c>
      <c r="AT835" s="185" t="s">
        <v>336</v>
      </c>
      <c r="AU835" s="185" t="s">
        <v>83</v>
      </c>
      <c r="AY835" s="17" t="s">
        <v>155</v>
      </c>
      <c r="BE835" s="186">
        <f>IF(N835="základní",J835,0)</f>
        <v>0</v>
      </c>
      <c r="BF835" s="186">
        <f>IF(N835="snížená",J835,0)</f>
        <v>0</v>
      </c>
      <c r="BG835" s="186">
        <f>IF(N835="zákl. přenesená",J835,0)</f>
        <v>0</v>
      </c>
      <c r="BH835" s="186">
        <f>IF(N835="sníž. přenesená",J835,0)</f>
        <v>0</v>
      </c>
      <c r="BI835" s="186">
        <f>IF(N835="nulová",J835,0)</f>
        <v>0</v>
      </c>
      <c r="BJ835" s="17" t="s">
        <v>81</v>
      </c>
      <c r="BK835" s="186">
        <f>ROUND(I835*H835,2)</f>
        <v>0</v>
      </c>
      <c r="BL835" s="17" t="s">
        <v>251</v>
      </c>
      <c r="BM835" s="185" t="s">
        <v>1699</v>
      </c>
    </row>
    <row r="836" spans="1:65" s="13" customFormat="1" ht="10.199999999999999" x14ac:dyDescent="0.2">
      <c r="B836" s="192"/>
      <c r="C836" s="193"/>
      <c r="D836" s="194" t="s">
        <v>165</v>
      </c>
      <c r="E836" s="193"/>
      <c r="F836" s="196" t="s">
        <v>1700</v>
      </c>
      <c r="G836" s="193"/>
      <c r="H836" s="197">
        <v>461.07</v>
      </c>
      <c r="I836" s="198"/>
      <c r="J836" s="193"/>
      <c r="K836" s="193"/>
      <c r="L836" s="199"/>
      <c r="M836" s="200"/>
      <c r="N836" s="201"/>
      <c r="O836" s="201"/>
      <c r="P836" s="201"/>
      <c r="Q836" s="201"/>
      <c r="R836" s="201"/>
      <c r="S836" s="201"/>
      <c r="T836" s="202"/>
      <c r="AT836" s="203" t="s">
        <v>165</v>
      </c>
      <c r="AU836" s="203" t="s">
        <v>83</v>
      </c>
      <c r="AV836" s="13" t="s">
        <v>83</v>
      </c>
      <c r="AW836" s="13" t="s">
        <v>4</v>
      </c>
      <c r="AX836" s="13" t="s">
        <v>81</v>
      </c>
      <c r="AY836" s="203" t="s">
        <v>155</v>
      </c>
    </row>
    <row r="837" spans="1:65" s="2" customFormat="1" ht="16.5" customHeight="1" x14ac:dyDescent="0.2">
      <c r="A837" s="34"/>
      <c r="B837" s="35"/>
      <c r="C837" s="174" t="s">
        <v>1701</v>
      </c>
      <c r="D837" s="174" t="s">
        <v>157</v>
      </c>
      <c r="E837" s="175" t="s">
        <v>1702</v>
      </c>
      <c r="F837" s="176" t="s">
        <v>1703</v>
      </c>
      <c r="G837" s="177" t="s">
        <v>307</v>
      </c>
      <c r="H837" s="178">
        <v>65.8</v>
      </c>
      <c r="I837" s="179"/>
      <c r="J837" s="180">
        <f>ROUND(I837*H837,2)</f>
        <v>0</v>
      </c>
      <c r="K837" s="176" t="s">
        <v>160</v>
      </c>
      <c r="L837" s="39"/>
      <c r="M837" s="181" t="s">
        <v>19</v>
      </c>
      <c r="N837" s="182" t="s">
        <v>44</v>
      </c>
      <c r="O837" s="64"/>
      <c r="P837" s="183">
        <f>O837*H837</f>
        <v>0</v>
      </c>
      <c r="Q837" s="183">
        <v>1.0000000000000001E-5</v>
      </c>
      <c r="R837" s="183">
        <f>Q837*H837</f>
        <v>6.5800000000000006E-4</v>
      </c>
      <c r="S837" s="183">
        <v>0</v>
      </c>
      <c r="T837" s="184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85" t="s">
        <v>251</v>
      </c>
      <c r="AT837" s="185" t="s">
        <v>157</v>
      </c>
      <c r="AU837" s="185" t="s">
        <v>83</v>
      </c>
      <c r="AY837" s="17" t="s">
        <v>155</v>
      </c>
      <c r="BE837" s="186">
        <f>IF(N837="základní",J837,0)</f>
        <v>0</v>
      </c>
      <c r="BF837" s="186">
        <f>IF(N837="snížená",J837,0)</f>
        <v>0</v>
      </c>
      <c r="BG837" s="186">
        <f>IF(N837="zákl. přenesená",J837,0)</f>
        <v>0</v>
      </c>
      <c r="BH837" s="186">
        <f>IF(N837="sníž. přenesená",J837,0)</f>
        <v>0</v>
      </c>
      <c r="BI837" s="186">
        <f>IF(N837="nulová",J837,0)</f>
        <v>0</v>
      </c>
      <c r="BJ837" s="17" t="s">
        <v>81</v>
      </c>
      <c r="BK837" s="186">
        <f>ROUND(I837*H837,2)</f>
        <v>0</v>
      </c>
      <c r="BL837" s="17" t="s">
        <v>251</v>
      </c>
      <c r="BM837" s="185" t="s">
        <v>1704</v>
      </c>
    </row>
    <row r="838" spans="1:65" s="2" customFormat="1" ht="10.199999999999999" x14ac:dyDescent="0.2">
      <c r="A838" s="34"/>
      <c r="B838" s="35"/>
      <c r="C838" s="36"/>
      <c r="D838" s="187" t="s">
        <v>163</v>
      </c>
      <c r="E838" s="36"/>
      <c r="F838" s="188" t="s">
        <v>1705</v>
      </c>
      <c r="G838" s="36"/>
      <c r="H838" s="36"/>
      <c r="I838" s="189"/>
      <c r="J838" s="36"/>
      <c r="K838" s="36"/>
      <c r="L838" s="39"/>
      <c r="M838" s="190"/>
      <c r="N838" s="191"/>
      <c r="O838" s="64"/>
      <c r="P838" s="64"/>
      <c r="Q838" s="64"/>
      <c r="R838" s="64"/>
      <c r="S838" s="64"/>
      <c r="T838" s="65"/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T838" s="17" t="s">
        <v>163</v>
      </c>
      <c r="AU838" s="17" t="s">
        <v>83</v>
      </c>
    </row>
    <row r="839" spans="1:65" s="13" customFormat="1" ht="10.199999999999999" x14ac:dyDescent="0.2">
      <c r="B839" s="192"/>
      <c r="C839" s="193"/>
      <c r="D839" s="194" t="s">
        <v>165</v>
      </c>
      <c r="E839" s="195" t="s">
        <v>19</v>
      </c>
      <c r="F839" s="196" t="s">
        <v>1706</v>
      </c>
      <c r="G839" s="193"/>
      <c r="H839" s="197">
        <v>21.6</v>
      </c>
      <c r="I839" s="198"/>
      <c r="J839" s="193"/>
      <c r="K839" s="193"/>
      <c r="L839" s="199"/>
      <c r="M839" s="200"/>
      <c r="N839" s="201"/>
      <c r="O839" s="201"/>
      <c r="P839" s="201"/>
      <c r="Q839" s="201"/>
      <c r="R839" s="201"/>
      <c r="S839" s="201"/>
      <c r="T839" s="202"/>
      <c r="AT839" s="203" t="s">
        <v>165</v>
      </c>
      <c r="AU839" s="203" t="s">
        <v>83</v>
      </c>
      <c r="AV839" s="13" t="s">
        <v>83</v>
      </c>
      <c r="AW839" s="13" t="s">
        <v>35</v>
      </c>
      <c r="AX839" s="13" t="s">
        <v>73</v>
      </c>
      <c r="AY839" s="203" t="s">
        <v>155</v>
      </c>
    </row>
    <row r="840" spans="1:65" s="13" customFormat="1" ht="10.199999999999999" x14ac:dyDescent="0.2">
      <c r="B840" s="192"/>
      <c r="C840" s="193"/>
      <c r="D840" s="194" t="s">
        <v>165</v>
      </c>
      <c r="E840" s="195" t="s">
        <v>19</v>
      </c>
      <c r="F840" s="196" t="s">
        <v>1707</v>
      </c>
      <c r="G840" s="193"/>
      <c r="H840" s="197">
        <v>23.8</v>
      </c>
      <c r="I840" s="198"/>
      <c r="J840" s="193"/>
      <c r="K840" s="193"/>
      <c r="L840" s="199"/>
      <c r="M840" s="200"/>
      <c r="N840" s="201"/>
      <c r="O840" s="201"/>
      <c r="P840" s="201"/>
      <c r="Q840" s="201"/>
      <c r="R840" s="201"/>
      <c r="S840" s="201"/>
      <c r="T840" s="202"/>
      <c r="AT840" s="203" t="s">
        <v>165</v>
      </c>
      <c r="AU840" s="203" t="s">
        <v>83</v>
      </c>
      <c r="AV840" s="13" t="s">
        <v>83</v>
      </c>
      <c r="AW840" s="13" t="s">
        <v>35</v>
      </c>
      <c r="AX840" s="13" t="s">
        <v>73</v>
      </c>
      <c r="AY840" s="203" t="s">
        <v>155</v>
      </c>
    </row>
    <row r="841" spans="1:65" s="13" customFormat="1" ht="10.199999999999999" x14ac:dyDescent="0.2">
      <c r="B841" s="192"/>
      <c r="C841" s="193"/>
      <c r="D841" s="194" t="s">
        <v>165</v>
      </c>
      <c r="E841" s="195" t="s">
        <v>19</v>
      </c>
      <c r="F841" s="196" t="s">
        <v>1708</v>
      </c>
      <c r="G841" s="193"/>
      <c r="H841" s="197">
        <v>20.399999999999999</v>
      </c>
      <c r="I841" s="198"/>
      <c r="J841" s="193"/>
      <c r="K841" s="193"/>
      <c r="L841" s="199"/>
      <c r="M841" s="200"/>
      <c r="N841" s="201"/>
      <c r="O841" s="201"/>
      <c r="P841" s="201"/>
      <c r="Q841" s="201"/>
      <c r="R841" s="201"/>
      <c r="S841" s="201"/>
      <c r="T841" s="202"/>
      <c r="AT841" s="203" t="s">
        <v>165</v>
      </c>
      <c r="AU841" s="203" t="s">
        <v>83</v>
      </c>
      <c r="AV841" s="13" t="s">
        <v>83</v>
      </c>
      <c r="AW841" s="13" t="s">
        <v>35</v>
      </c>
      <c r="AX841" s="13" t="s">
        <v>73</v>
      </c>
      <c r="AY841" s="203" t="s">
        <v>155</v>
      </c>
    </row>
    <row r="842" spans="1:65" s="14" customFormat="1" ht="10.199999999999999" x14ac:dyDescent="0.2">
      <c r="B842" s="204"/>
      <c r="C842" s="205"/>
      <c r="D842" s="194" t="s">
        <v>165</v>
      </c>
      <c r="E842" s="206" t="s">
        <v>19</v>
      </c>
      <c r="F842" s="207" t="s">
        <v>168</v>
      </c>
      <c r="G842" s="205"/>
      <c r="H842" s="208">
        <v>65.800000000000011</v>
      </c>
      <c r="I842" s="209"/>
      <c r="J842" s="205"/>
      <c r="K842" s="205"/>
      <c r="L842" s="210"/>
      <c r="M842" s="211"/>
      <c r="N842" s="212"/>
      <c r="O842" s="212"/>
      <c r="P842" s="212"/>
      <c r="Q842" s="212"/>
      <c r="R842" s="212"/>
      <c r="S842" s="212"/>
      <c r="T842" s="213"/>
      <c r="AT842" s="214" t="s">
        <v>165</v>
      </c>
      <c r="AU842" s="214" t="s">
        <v>83</v>
      </c>
      <c r="AV842" s="14" t="s">
        <v>161</v>
      </c>
      <c r="AW842" s="14" t="s">
        <v>35</v>
      </c>
      <c r="AX842" s="14" t="s">
        <v>81</v>
      </c>
      <c r="AY842" s="214" t="s">
        <v>155</v>
      </c>
    </row>
    <row r="843" spans="1:65" s="2" customFormat="1" ht="16.5" customHeight="1" x14ac:dyDescent="0.2">
      <c r="A843" s="34"/>
      <c r="B843" s="35"/>
      <c r="C843" s="215" t="s">
        <v>1709</v>
      </c>
      <c r="D843" s="215" t="s">
        <v>336</v>
      </c>
      <c r="E843" s="216" t="s">
        <v>1710</v>
      </c>
      <c r="F843" s="217" t="s">
        <v>1711</v>
      </c>
      <c r="G843" s="218" t="s">
        <v>307</v>
      </c>
      <c r="H843" s="219">
        <v>67.116</v>
      </c>
      <c r="I843" s="220"/>
      <c r="J843" s="221">
        <f>ROUND(I843*H843,2)</f>
        <v>0</v>
      </c>
      <c r="K843" s="217" t="s">
        <v>160</v>
      </c>
      <c r="L843" s="222"/>
      <c r="M843" s="223" t="s">
        <v>19</v>
      </c>
      <c r="N843" s="224" t="s">
        <v>44</v>
      </c>
      <c r="O843" s="64"/>
      <c r="P843" s="183">
        <f>O843*H843</f>
        <v>0</v>
      </c>
      <c r="Q843" s="183">
        <v>2.9999999999999997E-4</v>
      </c>
      <c r="R843" s="183">
        <f>Q843*H843</f>
        <v>2.0134799999999998E-2</v>
      </c>
      <c r="S843" s="183">
        <v>0</v>
      </c>
      <c r="T843" s="184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85" t="s">
        <v>349</v>
      </c>
      <c r="AT843" s="185" t="s">
        <v>336</v>
      </c>
      <c r="AU843" s="185" t="s">
        <v>83</v>
      </c>
      <c r="AY843" s="17" t="s">
        <v>155</v>
      </c>
      <c r="BE843" s="186">
        <f>IF(N843="základní",J843,0)</f>
        <v>0</v>
      </c>
      <c r="BF843" s="186">
        <f>IF(N843="snížená",J843,0)</f>
        <v>0</v>
      </c>
      <c r="BG843" s="186">
        <f>IF(N843="zákl. přenesená",J843,0)</f>
        <v>0</v>
      </c>
      <c r="BH843" s="186">
        <f>IF(N843="sníž. přenesená",J843,0)</f>
        <v>0</v>
      </c>
      <c r="BI843" s="186">
        <f>IF(N843="nulová",J843,0)</f>
        <v>0</v>
      </c>
      <c r="BJ843" s="17" t="s">
        <v>81</v>
      </c>
      <c r="BK843" s="186">
        <f>ROUND(I843*H843,2)</f>
        <v>0</v>
      </c>
      <c r="BL843" s="17" t="s">
        <v>251</v>
      </c>
      <c r="BM843" s="185" t="s">
        <v>1712</v>
      </c>
    </row>
    <row r="844" spans="1:65" s="13" customFormat="1" ht="10.199999999999999" x14ac:dyDescent="0.2">
      <c r="B844" s="192"/>
      <c r="C844" s="193"/>
      <c r="D844" s="194" t="s">
        <v>165</v>
      </c>
      <c r="E844" s="193"/>
      <c r="F844" s="196" t="s">
        <v>1713</v>
      </c>
      <c r="G844" s="193"/>
      <c r="H844" s="197">
        <v>67.116</v>
      </c>
      <c r="I844" s="198"/>
      <c r="J844" s="193"/>
      <c r="K844" s="193"/>
      <c r="L844" s="199"/>
      <c r="M844" s="200"/>
      <c r="N844" s="201"/>
      <c r="O844" s="201"/>
      <c r="P844" s="201"/>
      <c r="Q844" s="201"/>
      <c r="R844" s="201"/>
      <c r="S844" s="201"/>
      <c r="T844" s="202"/>
      <c r="AT844" s="203" t="s">
        <v>165</v>
      </c>
      <c r="AU844" s="203" t="s">
        <v>83</v>
      </c>
      <c r="AV844" s="13" t="s">
        <v>83</v>
      </c>
      <c r="AW844" s="13" t="s">
        <v>4</v>
      </c>
      <c r="AX844" s="13" t="s">
        <v>81</v>
      </c>
      <c r="AY844" s="203" t="s">
        <v>155</v>
      </c>
    </row>
    <row r="845" spans="1:65" s="2" customFormat="1" ht="16.5" customHeight="1" x14ac:dyDescent="0.2">
      <c r="A845" s="34"/>
      <c r="B845" s="35"/>
      <c r="C845" s="174" t="s">
        <v>1714</v>
      </c>
      <c r="D845" s="174" t="s">
        <v>157</v>
      </c>
      <c r="E845" s="175" t="s">
        <v>1715</v>
      </c>
      <c r="F845" s="176" t="s">
        <v>1716</v>
      </c>
      <c r="G845" s="177" t="s">
        <v>307</v>
      </c>
      <c r="H845" s="178">
        <v>55.15</v>
      </c>
      <c r="I845" s="179"/>
      <c r="J845" s="180">
        <f>ROUND(I845*H845,2)</f>
        <v>0</v>
      </c>
      <c r="K845" s="176" t="s">
        <v>160</v>
      </c>
      <c r="L845" s="39"/>
      <c r="M845" s="181" t="s">
        <v>19</v>
      </c>
      <c r="N845" s="182" t="s">
        <v>44</v>
      </c>
      <c r="O845" s="64"/>
      <c r="P845" s="183">
        <f>O845*H845</f>
        <v>0</v>
      </c>
      <c r="Q845" s="183">
        <v>0</v>
      </c>
      <c r="R845" s="183">
        <f>Q845*H845</f>
        <v>0</v>
      </c>
      <c r="S845" s="183">
        <v>0</v>
      </c>
      <c r="T845" s="184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185" t="s">
        <v>251</v>
      </c>
      <c r="AT845" s="185" t="s">
        <v>157</v>
      </c>
      <c r="AU845" s="185" t="s">
        <v>83</v>
      </c>
      <c r="AY845" s="17" t="s">
        <v>155</v>
      </c>
      <c r="BE845" s="186">
        <f>IF(N845="základní",J845,0)</f>
        <v>0</v>
      </c>
      <c r="BF845" s="186">
        <f>IF(N845="snížená",J845,0)</f>
        <v>0</v>
      </c>
      <c r="BG845" s="186">
        <f>IF(N845="zákl. přenesená",J845,0)</f>
        <v>0</v>
      </c>
      <c r="BH845" s="186">
        <f>IF(N845="sníž. přenesená",J845,0)</f>
        <v>0</v>
      </c>
      <c r="BI845" s="186">
        <f>IF(N845="nulová",J845,0)</f>
        <v>0</v>
      </c>
      <c r="BJ845" s="17" t="s">
        <v>81</v>
      </c>
      <c r="BK845" s="186">
        <f>ROUND(I845*H845,2)</f>
        <v>0</v>
      </c>
      <c r="BL845" s="17" t="s">
        <v>251</v>
      </c>
      <c r="BM845" s="185" t="s">
        <v>1717</v>
      </c>
    </row>
    <row r="846" spans="1:65" s="2" customFormat="1" ht="10.199999999999999" x14ac:dyDescent="0.2">
      <c r="A846" s="34"/>
      <c r="B846" s="35"/>
      <c r="C846" s="36"/>
      <c r="D846" s="187" t="s">
        <v>163</v>
      </c>
      <c r="E846" s="36"/>
      <c r="F846" s="188" t="s">
        <v>1718</v>
      </c>
      <c r="G846" s="36"/>
      <c r="H846" s="36"/>
      <c r="I846" s="189"/>
      <c r="J846" s="36"/>
      <c r="K846" s="36"/>
      <c r="L846" s="39"/>
      <c r="M846" s="190"/>
      <c r="N846" s="191"/>
      <c r="O846" s="64"/>
      <c r="P846" s="64"/>
      <c r="Q846" s="64"/>
      <c r="R846" s="64"/>
      <c r="S846" s="64"/>
      <c r="T846" s="65"/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T846" s="17" t="s">
        <v>163</v>
      </c>
      <c r="AU846" s="17" t="s">
        <v>83</v>
      </c>
    </row>
    <row r="847" spans="1:65" s="13" customFormat="1" ht="10.199999999999999" x14ac:dyDescent="0.2">
      <c r="B847" s="192"/>
      <c r="C847" s="193"/>
      <c r="D847" s="194" t="s">
        <v>165</v>
      </c>
      <c r="E847" s="195" t="s">
        <v>19</v>
      </c>
      <c r="F847" s="196" t="s">
        <v>1719</v>
      </c>
      <c r="G847" s="193"/>
      <c r="H847" s="197">
        <v>41.9</v>
      </c>
      <c r="I847" s="198"/>
      <c r="J847" s="193"/>
      <c r="K847" s="193"/>
      <c r="L847" s="199"/>
      <c r="M847" s="200"/>
      <c r="N847" s="201"/>
      <c r="O847" s="201"/>
      <c r="P847" s="201"/>
      <c r="Q847" s="201"/>
      <c r="R847" s="201"/>
      <c r="S847" s="201"/>
      <c r="T847" s="202"/>
      <c r="AT847" s="203" t="s">
        <v>165</v>
      </c>
      <c r="AU847" s="203" t="s">
        <v>83</v>
      </c>
      <c r="AV847" s="13" t="s">
        <v>83</v>
      </c>
      <c r="AW847" s="13" t="s">
        <v>35</v>
      </c>
      <c r="AX847" s="13" t="s">
        <v>73</v>
      </c>
      <c r="AY847" s="203" t="s">
        <v>155</v>
      </c>
    </row>
    <row r="848" spans="1:65" s="13" customFormat="1" ht="10.199999999999999" x14ac:dyDescent="0.2">
      <c r="B848" s="192"/>
      <c r="C848" s="193"/>
      <c r="D848" s="194" t="s">
        <v>165</v>
      </c>
      <c r="E848" s="195" t="s">
        <v>19</v>
      </c>
      <c r="F848" s="196" t="s">
        <v>1720</v>
      </c>
      <c r="G848" s="193"/>
      <c r="H848" s="197">
        <v>0.8</v>
      </c>
      <c r="I848" s="198"/>
      <c r="J848" s="193"/>
      <c r="K848" s="193"/>
      <c r="L848" s="199"/>
      <c r="M848" s="200"/>
      <c r="N848" s="201"/>
      <c r="O848" s="201"/>
      <c r="P848" s="201"/>
      <c r="Q848" s="201"/>
      <c r="R848" s="201"/>
      <c r="S848" s="201"/>
      <c r="T848" s="202"/>
      <c r="AT848" s="203" t="s">
        <v>165</v>
      </c>
      <c r="AU848" s="203" t="s">
        <v>83</v>
      </c>
      <c r="AV848" s="13" t="s">
        <v>83</v>
      </c>
      <c r="AW848" s="13" t="s">
        <v>35</v>
      </c>
      <c r="AX848" s="13" t="s">
        <v>73</v>
      </c>
      <c r="AY848" s="203" t="s">
        <v>155</v>
      </c>
    </row>
    <row r="849" spans="1:65" s="13" customFormat="1" ht="10.199999999999999" x14ac:dyDescent="0.2">
      <c r="B849" s="192"/>
      <c r="C849" s="193"/>
      <c r="D849" s="194" t="s">
        <v>165</v>
      </c>
      <c r="E849" s="195" t="s">
        <v>19</v>
      </c>
      <c r="F849" s="196" t="s">
        <v>1721</v>
      </c>
      <c r="G849" s="193"/>
      <c r="H849" s="197">
        <v>1.6</v>
      </c>
      <c r="I849" s="198"/>
      <c r="J849" s="193"/>
      <c r="K849" s="193"/>
      <c r="L849" s="199"/>
      <c r="M849" s="200"/>
      <c r="N849" s="201"/>
      <c r="O849" s="201"/>
      <c r="P849" s="201"/>
      <c r="Q849" s="201"/>
      <c r="R849" s="201"/>
      <c r="S849" s="201"/>
      <c r="T849" s="202"/>
      <c r="AT849" s="203" t="s">
        <v>165</v>
      </c>
      <c r="AU849" s="203" t="s">
        <v>83</v>
      </c>
      <c r="AV849" s="13" t="s">
        <v>83</v>
      </c>
      <c r="AW849" s="13" t="s">
        <v>35</v>
      </c>
      <c r="AX849" s="13" t="s">
        <v>73</v>
      </c>
      <c r="AY849" s="203" t="s">
        <v>155</v>
      </c>
    </row>
    <row r="850" spans="1:65" s="13" customFormat="1" ht="10.199999999999999" x14ac:dyDescent="0.2">
      <c r="B850" s="192"/>
      <c r="C850" s="193"/>
      <c r="D850" s="194" t="s">
        <v>165</v>
      </c>
      <c r="E850" s="195" t="s">
        <v>19</v>
      </c>
      <c r="F850" s="196" t="s">
        <v>1722</v>
      </c>
      <c r="G850" s="193"/>
      <c r="H850" s="197">
        <v>8.6</v>
      </c>
      <c r="I850" s="198"/>
      <c r="J850" s="193"/>
      <c r="K850" s="193"/>
      <c r="L850" s="199"/>
      <c r="M850" s="200"/>
      <c r="N850" s="201"/>
      <c r="O850" s="201"/>
      <c r="P850" s="201"/>
      <c r="Q850" s="201"/>
      <c r="R850" s="201"/>
      <c r="S850" s="201"/>
      <c r="T850" s="202"/>
      <c r="AT850" s="203" t="s">
        <v>165</v>
      </c>
      <c r="AU850" s="203" t="s">
        <v>83</v>
      </c>
      <c r="AV850" s="13" t="s">
        <v>83</v>
      </c>
      <c r="AW850" s="13" t="s">
        <v>35</v>
      </c>
      <c r="AX850" s="13" t="s">
        <v>73</v>
      </c>
      <c r="AY850" s="203" t="s">
        <v>155</v>
      </c>
    </row>
    <row r="851" spans="1:65" s="13" customFormat="1" ht="10.199999999999999" x14ac:dyDescent="0.2">
      <c r="B851" s="192"/>
      <c r="C851" s="193"/>
      <c r="D851" s="194" t="s">
        <v>165</v>
      </c>
      <c r="E851" s="195" t="s">
        <v>19</v>
      </c>
      <c r="F851" s="196" t="s">
        <v>1723</v>
      </c>
      <c r="G851" s="193"/>
      <c r="H851" s="197">
        <v>1.45</v>
      </c>
      <c r="I851" s="198"/>
      <c r="J851" s="193"/>
      <c r="K851" s="193"/>
      <c r="L851" s="199"/>
      <c r="M851" s="200"/>
      <c r="N851" s="201"/>
      <c r="O851" s="201"/>
      <c r="P851" s="201"/>
      <c r="Q851" s="201"/>
      <c r="R851" s="201"/>
      <c r="S851" s="201"/>
      <c r="T851" s="202"/>
      <c r="AT851" s="203" t="s">
        <v>165</v>
      </c>
      <c r="AU851" s="203" t="s">
        <v>83</v>
      </c>
      <c r="AV851" s="13" t="s">
        <v>83</v>
      </c>
      <c r="AW851" s="13" t="s">
        <v>35</v>
      </c>
      <c r="AX851" s="13" t="s">
        <v>73</v>
      </c>
      <c r="AY851" s="203" t="s">
        <v>155</v>
      </c>
    </row>
    <row r="852" spans="1:65" s="13" customFormat="1" ht="10.199999999999999" x14ac:dyDescent="0.2">
      <c r="B852" s="192"/>
      <c r="C852" s="193"/>
      <c r="D852" s="194" t="s">
        <v>165</v>
      </c>
      <c r="E852" s="195" t="s">
        <v>19</v>
      </c>
      <c r="F852" s="196" t="s">
        <v>1724</v>
      </c>
      <c r="G852" s="193"/>
      <c r="H852" s="197">
        <v>0.8</v>
      </c>
      <c r="I852" s="198"/>
      <c r="J852" s="193"/>
      <c r="K852" s="193"/>
      <c r="L852" s="199"/>
      <c r="M852" s="200"/>
      <c r="N852" s="201"/>
      <c r="O852" s="201"/>
      <c r="P852" s="201"/>
      <c r="Q852" s="201"/>
      <c r="R852" s="201"/>
      <c r="S852" s="201"/>
      <c r="T852" s="202"/>
      <c r="AT852" s="203" t="s">
        <v>165</v>
      </c>
      <c r="AU852" s="203" t="s">
        <v>83</v>
      </c>
      <c r="AV852" s="13" t="s">
        <v>83</v>
      </c>
      <c r="AW852" s="13" t="s">
        <v>35</v>
      </c>
      <c r="AX852" s="13" t="s">
        <v>73</v>
      </c>
      <c r="AY852" s="203" t="s">
        <v>155</v>
      </c>
    </row>
    <row r="853" spans="1:65" s="14" customFormat="1" ht="10.199999999999999" x14ac:dyDescent="0.2">
      <c r="B853" s="204"/>
      <c r="C853" s="205"/>
      <c r="D853" s="194" t="s">
        <v>165</v>
      </c>
      <c r="E853" s="206" t="s">
        <v>19</v>
      </c>
      <c r="F853" s="207" t="s">
        <v>168</v>
      </c>
      <c r="G853" s="205"/>
      <c r="H853" s="208">
        <v>55.15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165</v>
      </c>
      <c r="AU853" s="214" t="s">
        <v>83</v>
      </c>
      <c r="AV853" s="14" t="s">
        <v>161</v>
      </c>
      <c r="AW853" s="14" t="s">
        <v>35</v>
      </c>
      <c r="AX853" s="14" t="s">
        <v>81</v>
      </c>
      <c r="AY853" s="214" t="s">
        <v>155</v>
      </c>
    </row>
    <row r="854" spans="1:65" s="2" customFormat="1" ht="16.5" customHeight="1" x14ac:dyDescent="0.2">
      <c r="A854" s="34"/>
      <c r="B854" s="35"/>
      <c r="C854" s="215" t="s">
        <v>1725</v>
      </c>
      <c r="D854" s="215" t="s">
        <v>336</v>
      </c>
      <c r="E854" s="216" t="s">
        <v>1726</v>
      </c>
      <c r="F854" s="217" t="s">
        <v>1727</v>
      </c>
      <c r="G854" s="218" t="s">
        <v>307</v>
      </c>
      <c r="H854" s="219">
        <v>56.253</v>
      </c>
      <c r="I854" s="220"/>
      <c r="J854" s="221">
        <f>ROUND(I854*H854,2)</f>
        <v>0</v>
      </c>
      <c r="K854" s="217" t="s">
        <v>160</v>
      </c>
      <c r="L854" s="222"/>
      <c r="M854" s="223" t="s">
        <v>19</v>
      </c>
      <c r="N854" s="224" t="s">
        <v>44</v>
      </c>
      <c r="O854" s="64"/>
      <c r="P854" s="183">
        <f>O854*H854</f>
        <v>0</v>
      </c>
      <c r="Q854" s="183">
        <v>2.1000000000000001E-4</v>
      </c>
      <c r="R854" s="183">
        <f>Q854*H854</f>
        <v>1.181313E-2</v>
      </c>
      <c r="S854" s="183">
        <v>0</v>
      </c>
      <c r="T854" s="184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85" t="s">
        <v>349</v>
      </c>
      <c r="AT854" s="185" t="s">
        <v>336</v>
      </c>
      <c r="AU854" s="185" t="s">
        <v>83</v>
      </c>
      <c r="AY854" s="17" t="s">
        <v>155</v>
      </c>
      <c r="BE854" s="186">
        <f>IF(N854="základní",J854,0)</f>
        <v>0</v>
      </c>
      <c r="BF854" s="186">
        <f>IF(N854="snížená",J854,0)</f>
        <v>0</v>
      </c>
      <c r="BG854" s="186">
        <f>IF(N854="zákl. přenesená",J854,0)</f>
        <v>0</v>
      </c>
      <c r="BH854" s="186">
        <f>IF(N854="sníž. přenesená",J854,0)</f>
        <v>0</v>
      </c>
      <c r="BI854" s="186">
        <f>IF(N854="nulová",J854,0)</f>
        <v>0</v>
      </c>
      <c r="BJ854" s="17" t="s">
        <v>81</v>
      </c>
      <c r="BK854" s="186">
        <f>ROUND(I854*H854,2)</f>
        <v>0</v>
      </c>
      <c r="BL854" s="17" t="s">
        <v>251</v>
      </c>
      <c r="BM854" s="185" t="s">
        <v>1728</v>
      </c>
    </row>
    <row r="855" spans="1:65" s="13" customFormat="1" ht="10.199999999999999" x14ac:dyDescent="0.2">
      <c r="B855" s="192"/>
      <c r="C855" s="193"/>
      <c r="D855" s="194" t="s">
        <v>165</v>
      </c>
      <c r="E855" s="193"/>
      <c r="F855" s="196" t="s">
        <v>1729</v>
      </c>
      <c r="G855" s="193"/>
      <c r="H855" s="197">
        <v>56.253</v>
      </c>
      <c r="I855" s="198"/>
      <c r="J855" s="193"/>
      <c r="K855" s="193"/>
      <c r="L855" s="199"/>
      <c r="M855" s="200"/>
      <c r="N855" s="201"/>
      <c r="O855" s="201"/>
      <c r="P855" s="201"/>
      <c r="Q855" s="201"/>
      <c r="R855" s="201"/>
      <c r="S855" s="201"/>
      <c r="T855" s="202"/>
      <c r="AT855" s="203" t="s">
        <v>165</v>
      </c>
      <c r="AU855" s="203" t="s">
        <v>83</v>
      </c>
      <c r="AV855" s="13" t="s">
        <v>83</v>
      </c>
      <c r="AW855" s="13" t="s">
        <v>4</v>
      </c>
      <c r="AX855" s="13" t="s">
        <v>81</v>
      </c>
      <c r="AY855" s="203" t="s">
        <v>155</v>
      </c>
    </row>
    <row r="856" spans="1:65" s="2" customFormat="1" ht="16.5" customHeight="1" x14ac:dyDescent="0.2">
      <c r="A856" s="34"/>
      <c r="B856" s="35"/>
      <c r="C856" s="174" t="s">
        <v>1730</v>
      </c>
      <c r="D856" s="174" t="s">
        <v>157</v>
      </c>
      <c r="E856" s="175" t="s">
        <v>1731</v>
      </c>
      <c r="F856" s="176" t="s">
        <v>1732</v>
      </c>
      <c r="G856" s="177" t="s">
        <v>103</v>
      </c>
      <c r="H856" s="178">
        <v>284.08800000000002</v>
      </c>
      <c r="I856" s="179"/>
      <c r="J856" s="180">
        <f>ROUND(I856*H856,2)</f>
        <v>0</v>
      </c>
      <c r="K856" s="176" t="s">
        <v>160</v>
      </c>
      <c r="L856" s="39"/>
      <c r="M856" s="181" t="s">
        <v>19</v>
      </c>
      <c r="N856" s="182" t="s">
        <v>44</v>
      </c>
      <c r="O856" s="64"/>
      <c r="P856" s="183">
        <f>O856*H856</f>
        <v>0</v>
      </c>
      <c r="Q856" s="183">
        <v>0</v>
      </c>
      <c r="R856" s="183">
        <f>Q856*H856</f>
        <v>0</v>
      </c>
      <c r="S856" s="183">
        <v>0</v>
      </c>
      <c r="T856" s="184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85" t="s">
        <v>251</v>
      </c>
      <c r="AT856" s="185" t="s">
        <v>157</v>
      </c>
      <c r="AU856" s="185" t="s">
        <v>83</v>
      </c>
      <c r="AY856" s="17" t="s">
        <v>155</v>
      </c>
      <c r="BE856" s="186">
        <f>IF(N856="základní",J856,0)</f>
        <v>0</v>
      </c>
      <c r="BF856" s="186">
        <f>IF(N856="snížená",J856,0)</f>
        <v>0</v>
      </c>
      <c r="BG856" s="186">
        <f>IF(N856="zákl. přenesená",J856,0)</f>
        <v>0</v>
      </c>
      <c r="BH856" s="186">
        <f>IF(N856="sníž. přenesená",J856,0)</f>
        <v>0</v>
      </c>
      <c r="BI856" s="186">
        <f>IF(N856="nulová",J856,0)</f>
        <v>0</v>
      </c>
      <c r="BJ856" s="17" t="s">
        <v>81</v>
      </c>
      <c r="BK856" s="186">
        <f>ROUND(I856*H856,2)</f>
        <v>0</v>
      </c>
      <c r="BL856" s="17" t="s">
        <v>251</v>
      </c>
      <c r="BM856" s="185" t="s">
        <v>1733</v>
      </c>
    </row>
    <row r="857" spans="1:65" s="2" customFormat="1" ht="10.199999999999999" x14ac:dyDescent="0.2">
      <c r="A857" s="34"/>
      <c r="B857" s="35"/>
      <c r="C857" s="36"/>
      <c r="D857" s="187" t="s">
        <v>163</v>
      </c>
      <c r="E857" s="36"/>
      <c r="F857" s="188" t="s">
        <v>1734</v>
      </c>
      <c r="G857" s="36"/>
      <c r="H857" s="36"/>
      <c r="I857" s="189"/>
      <c r="J857" s="36"/>
      <c r="K857" s="36"/>
      <c r="L857" s="39"/>
      <c r="M857" s="190"/>
      <c r="N857" s="191"/>
      <c r="O857" s="64"/>
      <c r="P857" s="64"/>
      <c r="Q857" s="64"/>
      <c r="R857" s="64"/>
      <c r="S857" s="64"/>
      <c r="T857" s="65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7" t="s">
        <v>163</v>
      </c>
      <c r="AU857" s="17" t="s">
        <v>83</v>
      </c>
    </row>
    <row r="858" spans="1:65" s="13" customFormat="1" ht="10.199999999999999" x14ac:dyDescent="0.2">
      <c r="B858" s="192"/>
      <c r="C858" s="193"/>
      <c r="D858" s="194" t="s">
        <v>165</v>
      </c>
      <c r="E858" s="195" t="s">
        <v>19</v>
      </c>
      <c r="F858" s="196" t="s">
        <v>1735</v>
      </c>
      <c r="G858" s="193"/>
      <c r="H858" s="197">
        <v>14.08</v>
      </c>
      <c r="I858" s="198"/>
      <c r="J858" s="193"/>
      <c r="K858" s="193"/>
      <c r="L858" s="199"/>
      <c r="M858" s="200"/>
      <c r="N858" s="201"/>
      <c r="O858" s="201"/>
      <c r="P858" s="201"/>
      <c r="Q858" s="201"/>
      <c r="R858" s="201"/>
      <c r="S858" s="201"/>
      <c r="T858" s="202"/>
      <c r="AT858" s="203" t="s">
        <v>165</v>
      </c>
      <c r="AU858" s="203" t="s">
        <v>83</v>
      </c>
      <c r="AV858" s="13" t="s">
        <v>83</v>
      </c>
      <c r="AW858" s="13" t="s">
        <v>35</v>
      </c>
      <c r="AX858" s="13" t="s">
        <v>73</v>
      </c>
      <c r="AY858" s="203" t="s">
        <v>155</v>
      </c>
    </row>
    <row r="859" spans="1:65" s="13" customFormat="1" ht="10.199999999999999" x14ac:dyDescent="0.2">
      <c r="B859" s="192"/>
      <c r="C859" s="193"/>
      <c r="D859" s="194" t="s">
        <v>165</v>
      </c>
      <c r="E859" s="195" t="s">
        <v>19</v>
      </c>
      <c r="F859" s="196" t="s">
        <v>1736</v>
      </c>
      <c r="G859" s="193"/>
      <c r="H859" s="197">
        <v>89.98</v>
      </c>
      <c r="I859" s="198"/>
      <c r="J859" s="193"/>
      <c r="K859" s="193"/>
      <c r="L859" s="199"/>
      <c r="M859" s="200"/>
      <c r="N859" s="201"/>
      <c r="O859" s="201"/>
      <c r="P859" s="201"/>
      <c r="Q859" s="201"/>
      <c r="R859" s="201"/>
      <c r="S859" s="201"/>
      <c r="T859" s="202"/>
      <c r="AT859" s="203" t="s">
        <v>165</v>
      </c>
      <c r="AU859" s="203" t="s">
        <v>83</v>
      </c>
      <c r="AV859" s="13" t="s">
        <v>83</v>
      </c>
      <c r="AW859" s="13" t="s">
        <v>35</v>
      </c>
      <c r="AX859" s="13" t="s">
        <v>73</v>
      </c>
      <c r="AY859" s="203" t="s">
        <v>155</v>
      </c>
    </row>
    <row r="860" spans="1:65" s="13" customFormat="1" ht="10.199999999999999" x14ac:dyDescent="0.2">
      <c r="B860" s="192"/>
      <c r="C860" s="193"/>
      <c r="D860" s="194" t="s">
        <v>165</v>
      </c>
      <c r="E860" s="195" t="s">
        <v>19</v>
      </c>
      <c r="F860" s="196" t="s">
        <v>1737</v>
      </c>
      <c r="G860" s="193"/>
      <c r="H860" s="197">
        <v>43.277999999999999</v>
      </c>
      <c r="I860" s="198"/>
      <c r="J860" s="193"/>
      <c r="K860" s="193"/>
      <c r="L860" s="199"/>
      <c r="M860" s="200"/>
      <c r="N860" s="201"/>
      <c r="O860" s="201"/>
      <c r="P860" s="201"/>
      <c r="Q860" s="201"/>
      <c r="R860" s="201"/>
      <c r="S860" s="201"/>
      <c r="T860" s="202"/>
      <c r="AT860" s="203" t="s">
        <v>165</v>
      </c>
      <c r="AU860" s="203" t="s">
        <v>83</v>
      </c>
      <c r="AV860" s="13" t="s">
        <v>83</v>
      </c>
      <c r="AW860" s="13" t="s">
        <v>35</v>
      </c>
      <c r="AX860" s="13" t="s">
        <v>73</v>
      </c>
      <c r="AY860" s="203" t="s">
        <v>155</v>
      </c>
    </row>
    <row r="861" spans="1:65" s="13" customFormat="1" ht="10.199999999999999" x14ac:dyDescent="0.2">
      <c r="B861" s="192"/>
      <c r="C861" s="193"/>
      <c r="D861" s="194" t="s">
        <v>165</v>
      </c>
      <c r="E861" s="195" t="s">
        <v>19</v>
      </c>
      <c r="F861" s="196" t="s">
        <v>1738</v>
      </c>
      <c r="G861" s="193"/>
      <c r="H861" s="197">
        <v>45.01</v>
      </c>
      <c r="I861" s="198"/>
      <c r="J861" s="193"/>
      <c r="K861" s="193"/>
      <c r="L861" s="199"/>
      <c r="M861" s="200"/>
      <c r="N861" s="201"/>
      <c r="O861" s="201"/>
      <c r="P861" s="201"/>
      <c r="Q861" s="201"/>
      <c r="R861" s="201"/>
      <c r="S861" s="201"/>
      <c r="T861" s="202"/>
      <c r="AT861" s="203" t="s">
        <v>165</v>
      </c>
      <c r="AU861" s="203" t="s">
        <v>83</v>
      </c>
      <c r="AV861" s="13" t="s">
        <v>83</v>
      </c>
      <c r="AW861" s="13" t="s">
        <v>35</v>
      </c>
      <c r="AX861" s="13" t="s">
        <v>73</v>
      </c>
      <c r="AY861" s="203" t="s">
        <v>155</v>
      </c>
    </row>
    <row r="862" spans="1:65" s="13" customFormat="1" ht="10.199999999999999" x14ac:dyDescent="0.2">
      <c r="B862" s="192"/>
      <c r="C862" s="193"/>
      <c r="D862" s="194" t="s">
        <v>165</v>
      </c>
      <c r="E862" s="195" t="s">
        <v>19</v>
      </c>
      <c r="F862" s="196" t="s">
        <v>1739</v>
      </c>
      <c r="G862" s="193"/>
      <c r="H862" s="197">
        <v>91.74</v>
      </c>
      <c r="I862" s="198"/>
      <c r="J862" s="193"/>
      <c r="K862" s="193"/>
      <c r="L862" s="199"/>
      <c r="M862" s="200"/>
      <c r="N862" s="201"/>
      <c r="O862" s="201"/>
      <c r="P862" s="201"/>
      <c r="Q862" s="201"/>
      <c r="R862" s="201"/>
      <c r="S862" s="201"/>
      <c r="T862" s="202"/>
      <c r="AT862" s="203" t="s">
        <v>165</v>
      </c>
      <c r="AU862" s="203" t="s">
        <v>83</v>
      </c>
      <c r="AV862" s="13" t="s">
        <v>83</v>
      </c>
      <c r="AW862" s="13" t="s">
        <v>35</v>
      </c>
      <c r="AX862" s="13" t="s">
        <v>73</v>
      </c>
      <c r="AY862" s="203" t="s">
        <v>155</v>
      </c>
    </row>
    <row r="863" spans="1:65" s="14" customFormat="1" ht="10.199999999999999" x14ac:dyDescent="0.2">
      <c r="B863" s="204"/>
      <c r="C863" s="205"/>
      <c r="D863" s="194" t="s">
        <v>165</v>
      </c>
      <c r="E863" s="206" t="s">
        <v>19</v>
      </c>
      <c r="F863" s="207" t="s">
        <v>168</v>
      </c>
      <c r="G863" s="205"/>
      <c r="H863" s="208">
        <v>284.08800000000002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165</v>
      </c>
      <c r="AU863" s="214" t="s">
        <v>83</v>
      </c>
      <c r="AV863" s="14" t="s">
        <v>161</v>
      </c>
      <c r="AW863" s="14" t="s">
        <v>35</v>
      </c>
      <c r="AX863" s="14" t="s">
        <v>81</v>
      </c>
      <c r="AY863" s="214" t="s">
        <v>155</v>
      </c>
    </row>
    <row r="864" spans="1:65" s="2" customFormat="1" ht="16.5" customHeight="1" x14ac:dyDescent="0.2">
      <c r="A864" s="34"/>
      <c r="B864" s="35"/>
      <c r="C864" s="174" t="s">
        <v>1740</v>
      </c>
      <c r="D864" s="174" t="s">
        <v>157</v>
      </c>
      <c r="E864" s="175" t="s">
        <v>1741</v>
      </c>
      <c r="F864" s="176" t="s">
        <v>1742</v>
      </c>
      <c r="G864" s="177" t="s">
        <v>103</v>
      </c>
      <c r="H864" s="178">
        <v>45.87</v>
      </c>
      <c r="I864" s="179"/>
      <c r="J864" s="180">
        <f>ROUND(I864*H864,2)</f>
        <v>0</v>
      </c>
      <c r="K864" s="176" t="s">
        <v>160</v>
      </c>
      <c r="L864" s="39"/>
      <c r="M864" s="181" t="s">
        <v>19</v>
      </c>
      <c r="N864" s="182" t="s">
        <v>44</v>
      </c>
      <c r="O864" s="64"/>
      <c r="P864" s="183">
        <f>O864*H864</f>
        <v>0</v>
      </c>
      <c r="Q864" s="183">
        <v>5.0000000000000001E-4</v>
      </c>
      <c r="R864" s="183">
        <f>Q864*H864</f>
        <v>2.2935000000000001E-2</v>
      </c>
      <c r="S864" s="183">
        <v>0</v>
      </c>
      <c r="T864" s="184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85" t="s">
        <v>251</v>
      </c>
      <c r="AT864" s="185" t="s">
        <v>157</v>
      </c>
      <c r="AU864" s="185" t="s">
        <v>83</v>
      </c>
      <c r="AY864" s="17" t="s">
        <v>155</v>
      </c>
      <c r="BE864" s="186">
        <f>IF(N864="základní",J864,0)</f>
        <v>0</v>
      </c>
      <c r="BF864" s="186">
        <f>IF(N864="snížená",J864,0)</f>
        <v>0</v>
      </c>
      <c r="BG864" s="186">
        <f>IF(N864="zákl. přenesená",J864,0)</f>
        <v>0</v>
      </c>
      <c r="BH864" s="186">
        <f>IF(N864="sníž. přenesená",J864,0)</f>
        <v>0</v>
      </c>
      <c r="BI864" s="186">
        <f>IF(N864="nulová",J864,0)</f>
        <v>0</v>
      </c>
      <c r="BJ864" s="17" t="s">
        <v>81</v>
      </c>
      <c r="BK864" s="186">
        <f>ROUND(I864*H864,2)</f>
        <v>0</v>
      </c>
      <c r="BL864" s="17" t="s">
        <v>251</v>
      </c>
      <c r="BM864" s="185" t="s">
        <v>1743</v>
      </c>
    </row>
    <row r="865" spans="1:65" s="2" customFormat="1" ht="10.199999999999999" x14ac:dyDescent="0.2">
      <c r="A865" s="34"/>
      <c r="B865" s="35"/>
      <c r="C865" s="36"/>
      <c r="D865" s="187" t="s">
        <v>163</v>
      </c>
      <c r="E865" s="36"/>
      <c r="F865" s="188" t="s">
        <v>1744</v>
      </c>
      <c r="G865" s="36"/>
      <c r="H865" s="36"/>
      <c r="I865" s="189"/>
      <c r="J865" s="36"/>
      <c r="K865" s="36"/>
      <c r="L865" s="39"/>
      <c r="M865" s="190"/>
      <c r="N865" s="191"/>
      <c r="O865" s="64"/>
      <c r="P865" s="64"/>
      <c r="Q865" s="64"/>
      <c r="R865" s="64"/>
      <c r="S865" s="64"/>
      <c r="T865" s="65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7" t="s">
        <v>163</v>
      </c>
      <c r="AU865" s="17" t="s">
        <v>83</v>
      </c>
    </row>
    <row r="866" spans="1:65" s="13" customFormat="1" ht="10.199999999999999" x14ac:dyDescent="0.2">
      <c r="B866" s="192"/>
      <c r="C866" s="193"/>
      <c r="D866" s="194" t="s">
        <v>165</v>
      </c>
      <c r="E866" s="195" t="s">
        <v>19</v>
      </c>
      <c r="F866" s="196" t="s">
        <v>1745</v>
      </c>
      <c r="G866" s="193"/>
      <c r="H866" s="197">
        <v>45.87</v>
      </c>
      <c r="I866" s="198"/>
      <c r="J866" s="193"/>
      <c r="K866" s="193"/>
      <c r="L866" s="199"/>
      <c r="M866" s="200"/>
      <c r="N866" s="201"/>
      <c r="O866" s="201"/>
      <c r="P866" s="201"/>
      <c r="Q866" s="201"/>
      <c r="R866" s="201"/>
      <c r="S866" s="201"/>
      <c r="T866" s="202"/>
      <c r="AT866" s="203" t="s">
        <v>165</v>
      </c>
      <c r="AU866" s="203" t="s">
        <v>83</v>
      </c>
      <c r="AV866" s="13" t="s">
        <v>83</v>
      </c>
      <c r="AW866" s="13" t="s">
        <v>35</v>
      </c>
      <c r="AX866" s="13" t="s">
        <v>81</v>
      </c>
      <c r="AY866" s="203" t="s">
        <v>155</v>
      </c>
    </row>
    <row r="867" spans="1:65" s="2" customFormat="1" ht="16.5" customHeight="1" x14ac:dyDescent="0.2">
      <c r="A867" s="34"/>
      <c r="B867" s="35"/>
      <c r="C867" s="215" t="s">
        <v>1746</v>
      </c>
      <c r="D867" s="215" t="s">
        <v>336</v>
      </c>
      <c r="E867" s="216" t="s">
        <v>1747</v>
      </c>
      <c r="F867" s="217" t="s">
        <v>1748</v>
      </c>
      <c r="G867" s="218" t="s">
        <v>103</v>
      </c>
      <c r="H867" s="219">
        <v>50.457000000000001</v>
      </c>
      <c r="I867" s="220"/>
      <c r="J867" s="221">
        <f>ROUND(I867*H867,2)</f>
        <v>0</v>
      </c>
      <c r="K867" s="217" t="s">
        <v>160</v>
      </c>
      <c r="L867" s="222"/>
      <c r="M867" s="223" t="s">
        <v>19</v>
      </c>
      <c r="N867" s="224" t="s">
        <v>44</v>
      </c>
      <c r="O867" s="64"/>
      <c r="P867" s="183">
        <f>O867*H867</f>
        <v>0</v>
      </c>
      <c r="Q867" s="183">
        <v>3.3999999999999998E-3</v>
      </c>
      <c r="R867" s="183">
        <f>Q867*H867</f>
        <v>0.17155380000000001</v>
      </c>
      <c r="S867" s="183">
        <v>0</v>
      </c>
      <c r="T867" s="184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85" t="s">
        <v>349</v>
      </c>
      <c r="AT867" s="185" t="s">
        <v>336</v>
      </c>
      <c r="AU867" s="185" t="s">
        <v>83</v>
      </c>
      <c r="AY867" s="17" t="s">
        <v>155</v>
      </c>
      <c r="BE867" s="186">
        <f>IF(N867="základní",J867,0)</f>
        <v>0</v>
      </c>
      <c r="BF867" s="186">
        <f>IF(N867="snížená",J867,0)</f>
        <v>0</v>
      </c>
      <c r="BG867" s="186">
        <f>IF(N867="zákl. přenesená",J867,0)</f>
        <v>0</v>
      </c>
      <c r="BH867" s="186">
        <f>IF(N867="sníž. přenesená",J867,0)</f>
        <v>0</v>
      </c>
      <c r="BI867" s="186">
        <f>IF(N867="nulová",J867,0)</f>
        <v>0</v>
      </c>
      <c r="BJ867" s="17" t="s">
        <v>81</v>
      </c>
      <c r="BK867" s="186">
        <f>ROUND(I867*H867,2)</f>
        <v>0</v>
      </c>
      <c r="BL867" s="17" t="s">
        <v>251</v>
      </c>
      <c r="BM867" s="185" t="s">
        <v>1749</v>
      </c>
    </row>
    <row r="868" spans="1:65" s="13" customFormat="1" ht="10.199999999999999" x14ac:dyDescent="0.2">
      <c r="B868" s="192"/>
      <c r="C868" s="193"/>
      <c r="D868" s="194" t="s">
        <v>165</v>
      </c>
      <c r="E868" s="193"/>
      <c r="F868" s="196" t="s">
        <v>1750</v>
      </c>
      <c r="G868" s="193"/>
      <c r="H868" s="197">
        <v>50.457000000000001</v>
      </c>
      <c r="I868" s="198"/>
      <c r="J868" s="193"/>
      <c r="K868" s="193"/>
      <c r="L868" s="199"/>
      <c r="M868" s="200"/>
      <c r="N868" s="201"/>
      <c r="O868" s="201"/>
      <c r="P868" s="201"/>
      <c r="Q868" s="201"/>
      <c r="R868" s="201"/>
      <c r="S868" s="201"/>
      <c r="T868" s="202"/>
      <c r="AT868" s="203" t="s">
        <v>165</v>
      </c>
      <c r="AU868" s="203" t="s">
        <v>83</v>
      </c>
      <c r="AV868" s="13" t="s">
        <v>83</v>
      </c>
      <c r="AW868" s="13" t="s">
        <v>4</v>
      </c>
      <c r="AX868" s="13" t="s">
        <v>81</v>
      </c>
      <c r="AY868" s="203" t="s">
        <v>155</v>
      </c>
    </row>
    <row r="869" spans="1:65" s="2" customFormat="1" ht="24.15" customHeight="1" x14ac:dyDescent="0.2">
      <c r="A869" s="34"/>
      <c r="B869" s="35"/>
      <c r="C869" s="174" t="s">
        <v>1751</v>
      </c>
      <c r="D869" s="174" t="s">
        <v>157</v>
      </c>
      <c r="E869" s="175" t="s">
        <v>1752</v>
      </c>
      <c r="F869" s="176" t="s">
        <v>1753</v>
      </c>
      <c r="G869" s="177" t="s">
        <v>203</v>
      </c>
      <c r="H869" s="178">
        <v>5.859</v>
      </c>
      <c r="I869" s="179"/>
      <c r="J869" s="180">
        <f>ROUND(I869*H869,2)</f>
        <v>0</v>
      </c>
      <c r="K869" s="176" t="s">
        <v>160</v>
      </c>
      <c r="L869" s="39"/>
      <c r="M869" s="181" t="s">
        <v>19</v>
      </c>
      <c r="N869" s="182" t="s">
        <v>44</v>
      </c>
      <c r="O869" s="64"/>
      <c r="P869" s="183">
        <f>O869*H869</f>
        <v>0</v>
      </c>
      <c r="Q869" s="183">
        <v>0</v>
      </c>
      <c r="R869" s="183">
        <f>Q869*H869</f>
        <v>0</v>
      </c>
      <c r="S869" s="183">
        <v>0</v>
      </c>
      <c r="T869" s="184">
        <f>S869*H869</f>
        <v>0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185" t="s">
        <v>251</v>
      </c>
      <c r="AT869" s="185" t="s">
        <v>157</v>
      </c>
      <c r="AU869" s="185" t="s">
        <v>83</v>
      </c>
      <c r="AY869" s="17" t="s">
        <v>155</v>
      </c>
      <c r="BE869" s="186">
        <f>IF(N869="základní",J869,0)</f>
        <v>0</v>
      </c>
      <c r="BF869" s="186">
        <f>IF(N869="snížená",J869,0)</f>
        <v>0</v>
      </c>
      <c r="BG869" s="186">
        <f>IF(N869="zákl. přenesená",J869,0)</f>
        <v>0</v>
      </c>
      <c r="BH869" s="186">
        <f>IF(N869="sníž. přenesená",J869,0)</f>
        <v>0</v>
      </c>
      <c r="BI869" s="186">
        <f>IF(N869="nulová",J869,0)</f>
        <v>0</v>
      </c>
      <c r="BJ869" s="17" t="s">
        <v>81</v>
      </c>
      <c r="BK869" s="186">
        <f>ROUND(I869*H869,2)</f>
        <v>0</v>
      </c>
      <c r="BL869" s="17" t="s">
        <v>251</v>
      </c>
      <c r="BM869" s="185" t="s">
        <v>1754</v>
      </c>
    </row>
    <row r="870" spans="1:65" s="2" customFormat="1" ht="10.199999999999999" x14ac:dyDescent="0.2">
      <c r="A870" s="34"/>
      <c r="B870" s="35"/>
      <c r="C870" s="36"/>
      <c r="D870" s="187" t="s">
        <v>163</v>
      </c>
      <c r="E870" s="36"/>
      <c r="F870" s="188" t="s">
        <v>1755</v>
      </c>
      <c r="G870" s="36"/>
      <c r="H870" s="36"/>
      <c r="I870" s="189"/>
      <c r="J870" s="36"/>
      <c r="K870" s="36"/>
      <c r="L870" s="39"/>
      <c r="M870" s="190"/>
      <c r="N870" s="191"/>
      <c r="O870" s="64"/>
      <c r="P870" s="64"/>
      <c r="Q870" s="64"/>
      <c r="R870" s="64"/>
      <c r="S870" s="64"/>
      <c r="T870" s="65"/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T870" s="17" t="s">
        <v>163</v>
      </c>
      <c r="AU870" s="17" t="s">
        <v>83</v>
      </c>
    </row>
    <row r="871" spans="1:65" s="12" customFormat="1" ht="22.8" customHeight="1" x14ac:dyDescent="0.25">
      <c r="B871" s="158"/>
      <c r="C871" s="159"/>
      <c r="D871" s="160" t="s">
        <v>72</v>
      </c>
      <c r="E871" s="172" t="s">
        <v>1756</v>
      </c>
      <c r="F871" s="172" t="s">
        <v>1757</v>
      </c>
      <c r="G871" s="159"/>
      <c r="H871" s="159"/>
      <c r="I871" s="162"/>
      <c r="J871" s="173">
        <f>BK871</f>
        <v>0</v>
      </c>
      <c r="K871" s="159"/>
      <c r="L871" s="164"/>
      <c r="M871" s="165"/>
      <c r="N871" s="166"/>
      <c r="O871" s="166"/>
      <c r="P871" s="167">
        <f>SUM(P872:P908)</f>
        <v>0</v>
      </c>
      <c r="Q871" s="166"/>
      <c r="R871" s="167">
        <f>SUM(R872:R908)</f>
        <v>0.2409451</v>
      </c>
      <c r="S871" s="166"/>
      <c r="T871" s="168">
        <f>SUM(T872:T908)</f>
        <v>0</v>
      </c>
      <c r="AR871" s="169" t="s">
        <v>83</v>
      </c>
      <c r="AT871" s="170" t="s">
        <v>72</v>
      </c>
      <c r="AU871" s="170" t="s">
        <v>81</v>
      </c>
      <c r="AY871" s="169" t="s">
        <v>155</v>
      </c>
      <c r="BK871" s="171">
        <f>SUM(BK872:BK908)</f>
        <v>0</v>
      </c>
    </row>
    <row r="872" spans="1:65" s="2" customFormat="1" ht="16.5" customHeight="1" x14ac:dyDescent="0.2">
      <c r="A872" s="34"/>
      <c r="B872" s="35"/>
      <c r="C872" s="174" t="s">
        <v>1758</v>
      </c>
      <c r="D872" s="174" t="s">
        <v>157</v>
      </c>
      <c r="E872" s="175" t="s">
        <v>1759</v>
      </c>
      <c r="F872" s="176" t="s">
        <v>1760</v>
      </c>
      <c r="G872" s="177" t="s">
        <v>103</v>
      </c>
      <c r="H872" s="178">
        <v>159.71</v>
      </c>
      <c r="I872" s="179"/>
      <c r="J872" s="180">
        <f>ROUND(I872*H872,2)</f>
        <v>0</v>
      </c>
      <c r="K872" s="176" t="s">
        <v>160</v>
      </c>
      <c r="L872" s="39"/>
      <c r="M872" s="181" t="s">
        <v>19</v>
      </c>
      <c r="N872" s="182" t="s">
        <v>44</v>
      </c>
      <c r="O872" s="64"/>
      <c r="P872" s="183">
        <f>O872*H872</f>
        <v>0</v>
      </c>
      <c r="Q872" s="183">
        <v>0</v>
      </c>
      <c r="R872" s="183">
        <f>Q872*H872</f>
        <v>0</v>
      </c>
      <c r="S872" s="183">
        <v>0</v>
      </c>
      <c r="T872" s="184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185" t="s">
        <v>251</v>
      </c>
      <c r="AT872" s="185" t="s">
        <v>157</v>
      </c>
      <c r="AU872" s="185" t="s">
        <v>83</v>
      </c>
      <c r="AY872" s="17" t="s">
        <v>155</v>
      </c>
      <c r="BE872" s="186">
        <f>IF(N872="základní",J872,0)</f>
        <v>0</v>
      </c>
      <c r="BF872" s="186">
        <f>IF(N872="snížená",J872,0)</f>
        <v>0</v>
      </c>
      <c r="BG872" s="186">
        <f>IF(N872="zákl. přenesená",J872,0)</f>
        <v>0</v>
      </c>
      <c r="BH872" s="186">
        <f>IF(N872="sníž. přenesená",J872,0)</f>
        <v>0</v>
      </c>
      <c r="BI872" s="186">
        <f>IF(N872="nulová",J872,0)</f>
        <v>0</v>
      </c>
      <c r="BJ872" s="17" t="s">
        <v>81</v>
      </c>
      <c r="BK872" s="186">
        <f>ROUND(I872*H872,2)</f>
        <v>0</v>
      </c>
      <c r="BL872" s="17" t="s">
        <v>251</v>
      </c>
      <c r="BM872" s="185" t="s">
        <v>1761</v>
      </c>
    </row>
    <row r="873" spans="1:65" s="2" customFormat="1" ht="10.199999999999999" x14ac:dyDescent="0.2">
      <c r="A873" s="34"/>
      <c r="B873" s="35"/>
      <c r="C873" s="36"/>
      <c r="D873" s="187" t="s">
        <v>163</v>
      </c>
      <c r="E873" s="36"/>
      <c r="F873" s="188" t="s">
        <v>1762</v>
      </c>
      <c r="G873" s="36"/>
      <c r="H873" s="36"/>
      <c r="I873" s="189"/>
      <c r="J873" s="36"/>
      <c r="K873" s="36"/>
      <c r="L873" s="39"/>
      <c r="M873" s="190"/>
      <c r="N873" s="191"/>
      <c r="O873" s="64"/>
      <c r="P873" s="64"/>
      <c r="Q873" s="64"/>
      <c r="R873" s="64"/>
      <c r="S873" s="64"/>
      <c r="T873" s="65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T873" s="17" t="s">
        <v>163</v>
      </c>
      <c r="AU873" s="17" t="s">
        <v>83</v>
      </c>
    </row>
    <row r="874" spans="1:65" s="13" customFormat="1" ht="10.199999999999999" x14ac:dyDescent="0.2">
      <c r="B874" s="192"/>
      <c r="C874" s="193"/>
      <c r="D874" s="194" t="s">
        <v>165</v>
      </c>
      <c r="E874" s="195" t="s">
        <v>19</v>
      </c>
      <c r="F874" s="196" t="s">
        <v>1763</v>
      </c>
      <c r="G874" s="193"/>
      <c r="H874" s="197">
        <v>88.03</v>
      </c>
      <c r="I874" s="198"/>
      <c r="J874" s="193"/>
      <c r="K874" s="193"/>
      <c r="L874" s="199"/>
      <c r="M874" s="200"/>
      <c r="N874" s="201"/>
      <c r="O874" s="201"/>
      <c r="P874" s="201"/>
      <c r="Q874" s="201"/>
      <c r="R874" s="201"/>
      <c r="S874" s="201"/>
      <c r="T874" s="202"/>
      <c r="AT874" s="203" t="s">
        <v>165</v>
      </c>
      <c r="AU874" s="203" t="s">
        <v>83</v>
      </c>
      <c r="AV874" s="13" t="s">
        <v>83</v>
      </c>
      <c r="AW874" s="13" t="s">
        <v>35</v>
      </c>
      <c r="AX874" s="13" t="s">
        <v>73</v>
      </c>
      <c r="AY874" s="203" t="s">
        <v>155</v>
      </c>
    </row>
    <row r="875" spans="1:65" s="13" customFormat="1" ht="10.199999999999999" x14ac:dyDescent="0.2">
      <c r="B875" s="192"/>
      <c r="C875" s="193"/>
      <c r="D875" s="194" t="s">
        <v>165</v>
      </c>
      <c r="E875" s="195" t="s">
        <v>19</v>
      </c>
      <c r="F875" s="196" t="s">
        <v>1764</v>
      </c>
      <c r="G875" s="193"/>
      <c r="H875" s="197">
        <v>46.57</v>
      </c>
      <c r="I875" s="198"/>
      <c r="J875" s="193"/>
      <c r="K875" s="193"/>
      <c r="L875" s="199"/>
      <c r="M875" s="200"/>
      <c r="N875" s="201"/>
      <c r="O875" s="201"/>
      <c r="P875" s="201"/>
      <c r="Q875" s="201"/>
      <c r="R875" s="201"/>
      <c r="S875" s="201"/>
      <c r="T875" s="202"/>
      <c r="AT875" s="203" t="s">
        <v>165</v>
      </c>
      <c r="AU875" s="203" t="s">
        <v>83</v>
      </c>
      <c r="AV875" s="13" t="s">
        <v>83</v>
      </c>
      <c r="AW875" s="13" t="s">
        <v>35</v>
      </c>
      <c r="AX875" s="13" t="s">
        <v>73</v>
      </c>
      <c r="AY875" s="203" t="s">
        <v>155</v>
      </c>
    </row>
    <row r="876" spans="1:65" s="13" customFormat="1" ht="10.199999999999999" x14ac:dyDescent="0.2">
      <c r="B876" s="192"/>
      <c r="C876" s="193"/>
      <c r="D876" s="194" t="s">
        <v>165</v>
      </c>
      <c r="E876" s="195" t="s">
        <v>19</v>
      </c>
      <c r="F876" s="196" t="s">
        <v>1765</v>
      </c>
      <c r="G876" s="193"/>
      <c r="H876" s="197">
        <v>25.11</v>
      </c>
      <c r="I876" s="198"/>
      <c r="J876" s="193"/>
      <c r="K876" s="193"/>
      <c r="L876" s="199"/>
      <c r="M876" s="200"/>
      <c r="N876" s="201"/>
      <c r="O876" s="201"/>
      <c r="P876" s="201"/>
      <c r="Q876" s="201"/>
      <c r="R876" s="201"/>
      <c r="S876" s="201"/>
      <c r="T876" s="202"/>
      <c r="AT876" s="203" t="s">
        <v>165</v>
      </c>
      <c r="AU876" s="203" t="s">
        <v>83</v>
      </c>
      <c r="AV876" s="13" t="s">
        <v>83</v>
      </c>
      <c r="AW876" s="13" t="s">
        <v>35</v>
      </c>
      <c r="AX876" s="13" t="s">
        <v>73</v>
      </c>
      <c r="AY876" s="203" t="s">
        <v>155</v>
      </c>
    </row>
    <row r="877" spans="1:65" s="14" customFormat="1" ht="10.199999999999999" x14ac:dyDescent="0.2">
      <c r="B877" s="204"/>
      <c r="C877" s="205"/>
      <c r="D877" s="194" t="s">
        <v>165</v>
      </c>
      <c r="E877" s="206" t="s">
        <v>19</v>
      </c>
      <c r="F877" s="207" t="s">
        <v>168</v>
      </c>
      <c r="G877" s="205"/>
      <c r="H877" s="208">
        <v>159.71</v>
      </c>
      <c r="I877" s="209"/>
      <c r="J877" s="205"/>
      <c r="K877" s="205"/>
      <c r="L877" s="210"/>
      <c r="M877" s="211"/>
      <c r="N877" s="212"/>
      <c r="O877" s="212"/>
      <c r="P877" s="212"/>
      <c r="Q877" s="212"/>
      <c r="R877" s="212"/>
      <c r="S877" s="212"/>
      <c r="T877" s="213"/>
      <c r="AT877" s="214" t="s">
        <v>165</v>
      </c>
      <c r="AU877" s="214" t="s">
        <v>83</v>
      </c>
      <c r="AV877" s="14" t="s">
        <v>161</v>
      </c>
      <c r="AW877" s="14" t="s">
        <v>35</v>
      </c>
      <c r="AX877" s="14" t="s">
        <v>81</v>
      </c>
      <c r="AY877" s="214" t="s">
        <v>155</v>
      </c>
    </row>
    <row r="878" spans="1:65" s="2" customFormat="1" ht="21.75" customHeight="1" x14ac:dyDescent="0.2">
      <c r="A878" s="34"/>
      <c r="B878" s="35"/>
      <c r="C878" s="174" t="s">
        <v>1766</v>
      </c>
      <c r="D878" s="174" t="s">
        <v>157</v>
      </c>
      <c r="E878" s="175" t="s">
        <v>1767</v>
      </c>
      <c r="F878" s="176" t="s">
        <v>1768</v>
      </c>
      <c r="G878" s="177" t="s">
        <v>307</v>
      </c>
      <c r="H878" s="178">
        <v>58.3</v>
      </c>
      <c r="I878" s="179"/>
      <c r="J878" s="180">
        <f>ROUND(I878*H878,2)</f>
        <v>0</v>
      </c>
      <c r="K878" s="176" t="s">
        <v>160</v>
      </c>
      <c r="L878" s="39"/>
      <c r="M878" s="181" t="s">
        <v>19</v>
      </c>
      <c r="N878" s="182" t="s">
        <v>44</v>
      </c>
      <c r="O878" s="64"/>
      <c r="P878" s="183">
        <f>O878*H878</f>
        <v>0</v>
      </c>
      <c r="Q878" s="183">
        <v>2.0000000000000002E-5</v>
      </c>
      <c r="R878" s="183">
        <f>Q878*H878</f>
        <v>1.1659999999999999E-3</v>
      </c>
      <c r="S878" s="183">
        <v>0</v>
      </c>
      <c r="T878" s="184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185" t="s">
        <v>251</v>
      </c>
      <c r="AT878" s="185" t="s">
        <v>157</v>
      </c>
      <c r="AU878" s="185" t="s">
        <v>83</v>
      </c>
      <c r="AY878" s="17" t="s">
        <v>155</v>
      </c>
      <c r="BE878" s="186">
        <f>IF(N878="základní",J878,0)</f>
        <v>0</v>
      </c>
      <c r="BF878" s="186">
        <f>IF(N878="snížená",J878,0)</f>
        <v>0</v>
      </c>
      <c r="BG878" s="186">
        <f>IF(N878="zákl. přenesená",J878,0)</f>
        <v>0</v>
      </c>
      <c r="BH878" s="186">
        <f>IF(N878="sníž. přenesená",J878,0)</f>
        <v>0</v>
      </c>
      <c r="BI878" s="186">
        <f>IF(N878="nulová",J878,0)</f>
        <v>0</v>
      </c>
      <c r="BJ878" s="17" t="s">
        <v>81</v>
      </c>
      <c r="BK878" s="186">
        <f>ROUND(I878*H878,2)</f>
        <v>0</v>
      </c>
      <c r="BL878" s="17" t="s">
        <v>251</v>
      </c>
      <c r="BM878" s="185" t="s">
        <v>1769</v>
      </c>
    </row>
    <row r="879" spans="1:65" s="2" customFormat="1" ht="10.199999999999999" x14ac:dyDescent="0.2">
      <c r="A879" s="34"/>
      <c r="B879" s="35"/>
      <c r="C879" s="36"/>
      <c r="D879" s="187" t="s">
        <v>163</v>
      </c>
      <c r="E879" s="36"/>
      <c r="F879" s="188" t="s">
        <v>1770</v>
      </c>
      <c r="G879" s="36"/>
      <c r="H879" s="36"/>
      <c r="I879" s="189"/>
      <c r="J879" s="36"/>
      <c r="K879" s="36"/>
      <c r="L879" s="39"/>
      <c r="M879" s="190"/>
      <c r="N879" s="191"/>
      <c r="O879" s="64"/>
      <c r="P879" s="64"/>
      <c r="Q879" s="64"/>
      <c r="R879" s="64"/>
      <c r="S879" s="64"/>
      <c r="T879" s="65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T879" s="17" t="s">
        <v>163</v>
      </c>
      <c r="AU879" s="17" t="s">
        <v>83</v>
      </c>
    </row>
    <row r="880" spans="1:65" s="13" customFormat="1" ht="10.199999999999999" x14ac:dyDescent="0.2">
      <c r="B880" s="192"/>
      <c r="C880" s="193"/>
      <c r="D880" s="194" t="s">
        <v>165</v>
      </c>
      <c r="E880" s="195" t="s">
        <v>19</v>
      </c>
      <c r="F880" s="196" t="s">
        <v>1771</v>
      </c>
      <c r="G880" s="193"/>
      <c r="H880" s="197">
        <v>58.3</v>
      </c>
      <c r="I880" s="198"/>
      <c r="J880" s="193"/>
      <c r="K880" s="193"/>
      <c r="L880" s="199"/>
      <c r="M880" s="200"/>
      <c r="N880" s="201"/>
      <c r="O880" s="201"/>
      <c r="P880" s="201"/>
      <c r="Q880" s="201"/>
      <c r="R880" s="201"/>
      <c r="S880" s="201"/>
      <c r="T880" s="202"/>
      <c r="AT880" s="203" t="s">
        <v>165</v>
      </c>
      <c r="AU880" s="203" t="s">
        <v>83</v>
      </c>
      <c r="AV880" s="13" t="s">
        <v>83</v>
      </c>
      <c r="AW880" s="13" t="s">
        <v>35</v>
      </c>
      <c r="AX880" s="13" t="s">
        <v>81</v>
      </c>
      <c r="AY880" s="203" t="s">
        <v>155</v>
      </c>
    </row>
    <row r="881" spans="1:65" s="2" customFormat="1" ht="16.5" customHeight="1" x14ac:dyDescent="0.2">
      <c r="A881" s="34"/>
      <c r="B881" s="35"/>
      <c r="C881" s="174" t="s">
        <v>1772</v>
      </c>
      <c r="D881" s="174" t="s">
        <v>157</v>
      </c>
      <c r="E881" s="175" t="s">
        <v>1773</v>
      </c>
      <c r="F881" s="176" t="s">
        <v>1774</v>
      </c>
      <c r="G881" s="177" t="s">
        <v>103</v>
      </c>
      <c r="H881" s="178">
        <v>159.71</v>
      </c>
      <c r="I881" s="179"/>
      <c r="J881" s="180">
        <f>ROUND(I881*H881,2)</f>
        <v>0</v>
      </c>
      <c r="K881" s="176" t="s">
        <v>160</v>
      </c>
      <c r="L881" s="39"/>
      <c r="M881" s="181" t="s">
        <v>19</v>
      </c>
      <c r="N881" s="182" t="s">
        <v>44</v>
      </c>
      <c r="O881" s="64"/>
      <c r="P881" s="183">
        <f>O881*H881</f>
        <v>0</v>
      </c>
      <c r="Q881" s="183">
        <v>4.0000000000000003E-5</v>
      </c>
      <c r="R881" s="183">
        <f>Q881*H881</f>
        <v>6.3884000000000007E-3</v>
      </c>
      <c r="S881" s="183">
        <v>0</v>
      </c>
      <c r="T881" s="184">
        <f>S881*H881</f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185" t="s">
        <v>251</v>
      </c>
      <c r="AT881" s="185" t="s">
        <v>157</v>
      </c>
      <c r="AU881" s="185" t="s">
        <v>83</v>
      </c>
      <c r="AY881" s="17" t="s">
        <v>155</v>
      </c>
      <c r="BE881" s="186">
        <f>IF(N881="základní",J881,0)</f>
        <v>0</v>
      </c>
      <c r="BF881" s="186">
        <f>IF(N881="snížená",J881,0)</f>
        <v>0</v>
      </c>
      <c r="BG881" s="186">
        <f>IF(N881="zákl. přenesená",J881,0)</f>
        <v>0</v>
      </c>
      <c r="BH881" s="186">
        <f>IF(N881="sníž. přenesená",J881,0)</f>
        <v>0</v>
      </c>
      <c r="BI881" s="186">
        <f>IF(N881="nulová",J881,0)</f>
        <v>0</v>
      </c>
      <c r="BJ881" s="17" t="s">
        <v>81</v>
      </c>
      <c r="BK881" s="186">
        <f>ROUND(I881*H881,2)</f>
        <v>0</v>
      </c>
      <c r="BL881" s="17" t="s">
        <v>251</v>
      </c>
      <c r="BM881" s="185" t="s">
        <v>1775</v>
      </c>
    </row>
    <row r="882" spans="1:65" s="2" customFormat="1" ht="10.199999999999999" x14ac:dyDescent="0.2">
      <c r="A882" s="34"/>
      <c r="B882" s="35"/>
      <c r="C882" s="36"/>
      <c r="D882" s="187" t="s">
        <v>163</v>
      </c>
      <c r="E882" s="36"/>
      <c r="F882" s="188" t="s">
        <v>1776</v>
      </c>
      <c r="G882" s="36"/>
      <c r="H882" s="36"/>
      <c r="I882" s="189"/>
      <c r="J882" s="36"/>
      <c r="K882" s="36"/>
      <c r="L882" s="39"/>
      <c r="M882" s="190"/>
      <c r="N882" s="191"/>
      <c r="O882" s="64"/>
      <c r="P882" s="64"/>
      <c r="Q882" s="64"/>
      <c r="R882" s="64"/>
      <c r="S882" s="64"/>
      <c r="T882" s="65"/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T882" s="17" t="s">
        <v>163</v>
      </c>
      <c r="AU882" s="17" t="s">
        <v>83</v>
      </c>
    </row>
    <row r="883" spans="1:65" s="2" customFormat="1" ht="16.5" customHeight="1" x14ac:dyDescent="0.2">
      <c r="A883" s="34"/>
      <c r="B883" s="35"/>
      <c r="C883" s="174" t="s">
        <v>1777</v>
      </c>
      <c r="D883" s="174" t="s">
        <v>157</v>
      </c>
      <c r="E883" s="175" t="s">
        <v>1778</v>
      </c>
      <c r="F883" s="176" t="s">
        <v>1779</v>
      </c>
      <c r="G883" s="177" t="s">
        <v>171</v>
      </c>
      <c r="H883" s="178">
        <v>30</v>
      </c>
      <c r="I883" s="179"/>
      <c r="J883" s="180">
        <f>ROUND(I883*H883,2)</f>
        <v>0</v>
      </c>
      <c r="K883" s="176" t="s">
        <v>160</v>
      </c>
      <c r="L883" s="39"/>
      <c r="M883" s="181" t="s">
        <v>19</v>
      </c>
      <c r="N883" s="182" t="s">
        <v>44</v>
      </c>
      <c r="O883" s="64"/>
      <c r="P883" s="183">
        <f>O883*H883</f>
        <v>0</v>
      </c>
      <c r="Q883" s="183">
        <v>1.56E-3</v>
      </c>
      <c r="R883" s="183">
        <f>Q883*H883</f>
        <v>4.6800000000000001E-2</v>
      </c>
      <c r="S883" s="183">
        <v>0</v>
      </c>
      <c r="T883" s="184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85" t="s">
        <v>251</v>
      </c>
      <c r="AT883" s="185" t="s">
        <v>157</v>
      </c>
      <c r="AU883" s="185" t="s">
        <v>83</v>
      </c>
      <c r="AY883" s="17" t="s">
        <v>155</v>
      </c>
      <c r="BE883" s="186">
        <f>IF(N883="základní",J883,0)</f>
        <v>0</v>
      </c>
      <c r="BF883" s="186">
        <f>IF(N883="snížená",J883,0)</f>
        <v>0</v>
      </c>
      <c r="BG883" s="186">
        <f>IF(N883="zákl. přenesená",J883,0)</f>
        <v>0</v>
      </c>
      <c r="BH883" s="186">
        <f>IF(N883="sníž. přenesená",J883,0)</f>
        <v>0</v>
      </c>
      <c r="BI883" s="186">
        <f>IF(N883="nulová",J883,0)</f>
        <v>0</v>
      </c>
      <c r="BJ883" s="17" t="s">
        <v>81</v>
      </c>
      <c r="BK883" s="186">
        <f>ROUND(I883*H883,2)</f>
        <v>0</v>
      </c>
      <c r="BL883" s="17" t="s">
        <v>251</v>
      </c>
      <c r="BM883" s="185" t="s">
        <v>1780</v>
      </c>
    </row>
    <row r="884" spans="1:65" s="2" customFormat="1" ht="10.199999999999999" x14ac:dyDescent="0.2">
      <c r="A884" s="34"/>
      <c r="B884" s="35"/>
      <c r="C884" s="36"/>
      <c r="D884" s="187" t="s">
        <v>163</v>
      </c>
      <c r="E884" s="36"/>
      <c r="F884" s="188" t="s">
        <v>1781</v>
      </c>
      <c r="G884" s="36"/>
      <c r="H884" s="36"/>
      <c r="I884" s="189"/>
      <c r="J884" s="36"/>
      <c r="K884" s="36"/>
      <c r="L884" s="39"/>
      <c r="M884" s="190"/>
      <c r="N884" s="191"/>
      <c r="O884" s="64"/>
      <c r="P884" s="64"/>
      <c r="Q884" s="64"/>
      <c r="R884" s="64"/>
      <c r="S884" s="64"/>
      <c r="T884" s="65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T884" s="17" t="s">
        <v>163</v>
      </c>
      <c r="AU884" s="17" t="s">
        <v>83</v>
      </c>
    </row>
    <row r="885" spans="1:65" s="2" customFormat="1" ht="16.5" customHeight="1" x14ac:dyDescent="0.2">
      <c r="A885" s="34"/>
      <c r="B885" s="35"/>
      <c r="C885" s="174" t="s">
        <v>1782</v>
      </c>
      <c r="D885" s="174" t="s">
        <v>157</v>
      </c>
      <c r="E885" s="175" t="s">
        <v>1783</v>
      </c>
      <c r="F885" s="176" t="s">
        <v>1784</v>
      </c>
      <c r="G885" s="177" t="s">
        <v>103</v>
      </c>
      <c r="H885" s="178">
        <v>180.5</v>
      </c>
      <c r="I885" s="179"/>
      <c r="J885" s="180">
        <f>ROUND(I885*H885,2)</f>
        <v>0</v>
      </c>
      <c r="K885" s="176" t="s">
        <v>160</v>
      </c>
      <c r="L885" s="39"/>
      <c r="M885" s="181" t="s">
        <v>19</v>
      </c>
      <c r="N885" s="182" t="s">
        <v>44</v>
      </c>
      <c r="O885" s="64"/>
      <c r="P885" s="183">
        <f>O885*H885</f>
        <v>0</v>
      </c>
      <c r="Q885" s="183">
        <v>5.5000000000000003E-4</v>
      </c>
      <c r="R885" s="183">
        <f>Q885*H885</f>
        <v>9.9275000000000002E-2</v>
      </c>
      <c r="S885" s="183">
        <v>0</v>
      </c>
      <c r="T885" s="184">
        <f>S885*H885</f>
        <v>0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85" t="s">
        <v>251</v>
      </c>
      <c r="AT885" s="185" t="s">
        <v>157</v>
      </c>
      <c r="AU885" s="185" t="s">
        <v>83</v>
      </c>
      <c r="AY885" s="17" t="s">
        <v>155</v>
      </c>
      <c r="BE885" s="186">
        <f>IF(N885="základní",J885,0)</f>
        <v>0</v>
      </c>
      <c r="BF885" s="186">
        <f>IF(N885="snížená",J885,0)</f>
        <v>0</v>
      </c>
      <c r="BG885" s="186">
        <f>IF(N885="zákl. přenesená",J885,0)</f>
        <v>0</v>
      </c>
      <c r="BH885" s="186">
        <f>IF(N885="sníž. přenesená",J885,0)</f>
        <v>0</v>
      </c>
      <c r="BI885" s="186">
        <f>IF(N885="nulová",J885,0)</f>
        <v>0</v>
      </c>
      <c r="BJ885" s="17" t="s">
        <v>81</v>
      </c>
      <c r="BK885" s="186">
        <f>ROUND(I885*H885,2)</f>
        <v>0</v>
      </c>
      <c r="BL885" s="17" t="s">
        <v>251</v>
      </c>
      <c r="BM885" s="185" t="s">
        <v>1785</v>
      </c>
    </row>
    <row r="886" spans="1:65" s="2" customFormat="1" ht="10.199999999999999" x14ac:dyDescent="0.2">
      <c r="A886" s="34"/>
      <c r="B886" s="35"/>
      <c r="C886" s="36"/>
      <c r="D886" s="187" t="s">
        <v>163</v>
      </c>
      <c r="E886" s="36"/>
      <c r="F886" s="188" t="s">
        <v>1786</v>
      </c>
      <c r="G886" s="36"/>
      <c r="H886" s="36"/>
      <c r="I886" s="189"/>
      <c r="J886" s="36"/>
      <c r="K886" s="36"/>
      <c r="L886" s="39"/>
      <c r="M886" s="190"/>
      <c r="N886" s="191"/>
      <c r="O886" s="64"/>
      <c r="P886" s="64"/>
      <c r="Q886" s="64"/>
      <c r="R886" s="64"/>
      <c r="S886" s="64"/>
      <c r="T886" s="65"/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T886" s="17" t="s">
        <v>163</v>
      </c>
      <c r="AU886" s="17" t="s">
        <v>83</v>
      </c>
    </row>
    <row r="887" spans="1:65" s="13" customFormat="1" ht="10.199999999999999" x14ac:dyDescent="0.2">
      <c r="B887" s="192"/>
      <c r="C887" s="193"/>
      <c r="D887" s="194" t="s">
        <v>165</v>
      </c>
      <c r="E887" s="195" t="s">
        <v>19</v>
      </c>
      <c r="F887" s="196" t="s">
        <v>1787</v>
      </c>
      <c r="G887" s="193"/>
      <c r="H887" s="197">
        <v>100.075</v>
      </c>
      <c r="I887" s="198"/>
      <c r="J887" s="193"/>
      <c r="K887" s="193"/>
      <c r="L887" s="199"/>
      <c r="M887" s="200"/>
      <c r="N887" s="201"/>
      <c r="O887" s="201"/>
      <c r="P887" s="201"/>
      <c r="Q887" s="201"/>
      <c r="R887" s="201"/>
      <c r="S887" s="201"/>
      <c r="T887" s="202"/>
      <c r="AT887" s="203" t="s">
        <v>165</v>
      </c>
      <c r="AU887" s="203" t="s">
        <v>83</v>
      </c>
      <c r="AV887" s="13" t="s">
        <v>83</v>
      </c>
      <c r="AW887" s="13" t="s">
        <v>35</v>
      </c>
      <c r="AX887" s="13" t="s">
        <v>73</v>
      </c>
      <c r="AY887" s="203" t="s">
        <v>155</v>
      </c>
    </row>
    <row r="888" spans="1:65" s="13" customFormat="1" ht="10.199999999999999" x14ac:dyDescent="0.2">
      <c r="B888" s="192"/>
      <c r="C888" s="193"/>
      <c r="D888" s="194" t="s">
        <v>165</v>
      </c>
      <c r="E888" s="195" t="s">
        <v>19</v>
      </c>
      <c r="F888" s="196" t="s">
        <v>1788</v>
      </c>
      <c r="G888" s="193"/>
      <c r="H888" s="197">
        <v>51.34</v>
      </c>
      <c r="I888" s="198"/>
      <c r="J888" s="193"/>
      <c r="K888" s="193"/>
      <c r="L888" s="199"/>
      <c r="M888" s="200"/>
      <c r="N888" s="201"/>
      <c r="O888" s="201"/>
      <c r="P888" s="201"/>
      <c r="Q888" s="201"/>
      <c r="R888" s="201"/>
      <c r="S888" s="201"/>
      <c r="T888" s="202"/>
      <c r="AT888" s="203" t="s">
        <v>165</v>
      </c>
      <c r="AU888" s="203" t="s">
        <v>83</v>
      </c>
      <c r="AV888" s="13" t="s">
        <v>83</v>
      </c>
      <c r="AW888" s="13" t="s">
        <v>35</v>
      </c>
      <c r="AX888" s="13" t="s">
        <v>73</v>
      </c>
      <c r="AY888" s="203" t="s">
        <v>155</v>
      </c>
    </row>
    <row r="889" spans="1:65" s="13" customFormat="1" ht="10.199999999999999" x14ac:dyDescent="0.2">
      <c r="B889" s="192"/>
      <c r="C889" s="193"/>
      <c r="D889" s="194" t="s">
        <v>165</v>
      </c>
      <c r="E889" s="195" t="s">
        <v>19</v>
      </c>
      <c r="F889" s="196" t="s">
        <v>1789</v>
      </c>
      <c r="G889" s="193"/>
      <c r="H889" s="197">
        <v>29.085000000000001</v>
      </c>
      <c r="I889" s="198"/>
      <c r="J889" s="193"/>
      <c r="K889" s="193"/>
      <c r="L889" s="199"/>
      <c r="M889" s="200"/>
      <c r="N889" s="201"/>
      <c r="O889" s="201"/>
      <c r="P889" s="201"/>
      <c r="Q889" s="201"/>
      <c r="R889" s="201"/>
      <c r="S889" s="201"/>
      <c r="T889" s="202"/>
      <c r="AT889" s="203" t="s">
        <v>165</v>
      </c>
      <c r="AU889" s="203" t="s">
        <v>83</v>
      </c>
      <c r="AV889" s="13" t="s">
        <v>83</v>
      </c>
      <c r="AW889" s="13" t="s">
        <v>35</v>
      </c>
      <c r="AX889" s="13" t="s">
        <v>73</v>
      </c>
      <c r="AY889" s="203" t="s">
        <v>155</v>
      </c>
    </row>
    <row r="890" spans="1:65" s="14" customFormat="1" ht="10.199999999999999" x14ac:dyDescent="0.2">
      <c r="B890" s="204"/>
      <c r="C890" s="205"/>
      <c r="D890" s="194" t="s">
        <v>165</v>
      </c>
      <c r="E890" s="206" t="s">
        <v>19</v>
      </c>
      <c r="F890" s="207" t="s">
        <v>168</v>
      </c>
      <c r="G890" s="205"/>
      <c r="H890" s="208">
        <v>180.50000000000003</v>
      </c>
      <c r="I890" s="209"/>
      <c r="J890" s="205"/>
      <c r="K890" s="205"/>
      <c r="L890" s="210"/>
      <c r="M890" s="211"/>
      <c r="N890" s="212"/>
      <c r="O890" s="212"/>
      <c r="P890" s="212"/>
      <c r="Q890" s="212"/>
      <c r="R890" s="212"/>
      <c r="S890" s="212"/>
      <c r="T890" s="213"/>
      <c r="AT890" s="214" t="s">
        <v>165</v>
      </c>
      <c r="AU890" s="214" t="s">
        <v>83</v>
      </c>
      <c r="AV890" s="14" t="s">
        <v>161</v>
      </c>
      <c r="AW890" s="14" t="s">
        <v>35</v>
      </c>
      <c r="AX890" s="14" t="s">
        <v>81</v>
      </c>
      <c r="AY890" s="214" t="s">
        <v>155</v>
      </c>
    </row>
    <row r="891" spans="1:65" s="2" customFormat="1" ht="21.75" customHeight="1" x14ac:dyDescent="0.2">
      <c r="A891" s="34"/>
      <c r="B891" s="35"/>
      <c r="C891" s="174" t="s">
        <v>1790</v>
      </c>
      <c r="D891" s="174" t="s">
        <v>157</v>
      </c>
      <c r="E891" s="175" t="s">
        <v>1791</v>
      </c>
      <c r="F891" s="176" t="s">
        <v>1792</v>
      </c>
      <c r="G891" s="177" t="s">
        <v>103</v>
      </c>
      <c r="H891" s="178">
        <v>8.7449999999999992</v>
      </c>
      <c r="I891" s="179"/>
      <c r="J891" s="180">
        <f>ROUND(I891*H891,2)</f>
        <v>0</v>
      </c>
      <c r="K891" s="176" t="s">
        <v>160</v>
      </c>
      <c r="L891" s="39"/>
      <c r="M891" s="181" t="s">
        <v>19</v>
      </c>
      <c r="N891" s="182" t="s">
        <v>44</v>
      </c>
      <c r="O891" s="64"/>
      <c r="P891" s="183">
        <f>O891*H891</f>
        <v>0</v>
      </c>
      <c r="Q891" s="183">
        <v>0</v>
      </c>
      <c r="R891" s="183">
        <f>Q891*H891</f>
        <v>0</v>
      </c>
      <c r="S891" s="183">
        <v>0</v>
      </c>
      <c r="T891" s="184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85" t="s">
        <v>251</v>
      </c>
      <c r="AT891" s="185" t="s">
        <v>157</v>
      </c>
      <c r="AU891" s="185" t="s">
        <v>83</v>
      </c>
      <c r="AY891" s="17" t="s">
        <v>155</v>
      </c>
      <c r="BE891" s="186">
        <f>IF(N891="základní",J891,0)</f>
        <v>0</v>
      </c>
      <c r="BF891" s="186">
        <f>IF(N891="snížená",J891,0)</f>
        <v>0</v>
      </c>
      <c r="BG891" s="186">
        <f>IF(N891="zákl. přenesená",J891,0)</f>
        <v>0</v>
      </c>
      <c r="BH891" s="186">
        <f>IF(N891="sníž. přenesená",J891,0)</f>
        <v>0</v>
      </c>
      <c r="BI891" s="186">
        <f>IF(N891="nulová",J891,0)</f>
        <v>0</v>
      </c>
      <c r="BJ891" s="17" t="s">
        <v>81</v>
      </c>
      <c r="BK891" s="186">
        <f>ROUND(I891*H891,2)</f>
        <v>0</v>
      </c>
      <c r="BL891" s="17" t="s">
        <v>251</v>
      </c>
      <c r="BM891" s="185" t="s">
        <v>1793</v>
      </c>
    </row>
    <row r="892" spans="1:65" s="2" customFormat="1" ht="10.199999999999999" x14ac:dyDescent="0.2">
      <c r="A892" s="34"/>
      <c r="B892" s="35"/>
      <c r="C892" s="36"/>
      <c r="D892" s="187" t="s">
        <v>163</v>
      </c>
      <c r="E892" s="36"/>
      <c r="F892" s="188" t="s">
        <v>1794</v>
      </c>
      <c r="G892" s="36"/>
      <c r="H892" s="36"/>
      <c r="I892" s="189"/>
      <c r="J892" s="36"/>
      <c r="K892" s="36"/>
      <c r="L892" s="39"/>
      <c r="M892" s="190"/>
      <c r="N892" s="191"/>
      <c r="O892" s="64"/>
      <c r="P892" s="64"/>
      <c r="Q892" s="64"/>
      <c r="R892" s="64"/>
      <c r="S892" s="64"/>
      <c r="T892" s="65"/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T892" s="17" t="s">
        <v>163</v>
      </c>
      <c r="AU892" s="17" t="s">
        <v>83</v>
      </c>
    </row>
    <row r="893" spans="1:65" s="13" customFormat="1" ht="10.199999999999999" x14ac:dyDescent="0.2">
      <c r="B893" s="192"/>
      <c r="C893" s="193"/>
      <c r="D893" s="194" t="s">
        <v>165</v>
      </c>
      <c r="E893" s="195" t="s">
        <v>19</v>
      </c>
      <c r="F893" s="196" t="s">
        <v>1795</v>
      </c>
      <c r="G893" s="193"/>
      <c r="H893" s="197">
        <v>8.7449999999999992</v>
      </c>
      <c r="I893" s="198"/>
      <c r="J893" s="193"/>
      <c r="K893" s="193"/>
      <c r="L893" s="199"/>
      <c r="M893" s="200"/>
      <c r="N893" s="201"/>
      <c r="O893" s="201"/>
      <c r="P893" s="201"/>
      <c r="Q893" s="201"/>
      <c r="R893" s="201"/>
      <c r="S893" s="201"/>
      <c r="T893" s="202"/>
      <c r="AT893" s="203" t="s">
        <v>165</v>
      </c>
      <c r="AU893" s="203" t="s">
        <v>83</v>
      </c>
      <c r="AV893" s="13" t="s">
        <v>83</v>
      </c>
      <c r="AW893" s="13" t="s">
        <v>35</v>
      </c>
      <c r="AX893" s="13" t="s">
        <v>81</v>
      </c>
      <c r="AY893" s="203" t="s">
        <v>155</v>
      </c>
    </row>
    <row r="894" spans="1:65" s="2" customFormat="1" ht="16.5" customHeight="1" x14ac:dyDescent="0.2">
      <c r="A894" s="34"/>
      <c r="B894" s="35"/>
      <c r="C894" s="174" t="s">
        <v>1796</v>
      </c>
      <c r="D894" s="174" t="s">
        <v>157</v>
      </c>
      <c r="E894" s="175" t="s">
        <v>1797</v>
      </c>
      <c r="F894" s="176" t="s">
        <v>1798</v>
      </c>
      <c r="G894" s="177" t="s">
        <v>103</v>
      </c>
      <c r="H894" s="178">
        <v>161.47999999999999</v>
      </c>
      <c r="I894" s="179"/>
      <c r="J894" s="180">
        <f>ROUND(I894*H894,2)</f>
        <v>0</v>
      </c>
      <c r="K894" s="176" t="s">
        <v>160</v>
      </c>
      <c r="L894" s="39"/>
      <c r="M894" s="181" t="s">
        <v>19</v>
      </c>
      <c r="N894" s="182" t="s">
        <v>44</v>
      </c>
      <c r="O894" s="64"/>
      <c r="P894" s="183">
        <f>O894*H894</f>
        <v>0</v>
      </c>
      <c r="Q894" s="183">
        <v>2.4000000000000001E-4</v>
      </c>
      <c r="R894" s="183">
        <f>Q894*H894</f>
        <v>3.8755199999999997E-2</v>
      </c>
      <c r="S894" s="183">
        <v>0</v>
      </c>
      <c r="T894" s="184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85" t="s">
        <v>251</v>
      </c>
      <c r="AT894" s="185" t="s">
        <v>157</v>
      </c>
      <c r="AU894" s="185" t="s">
        <v>83</v>
      </c>
      <c r="AY894" s="17" t="s">
        <v>155</v>
      </c>
      <c r="BE894" s="186">
        <f>IF(N894="základní",J894,0)</f>
        <v>0</v>
      </c>
      <c r="BF894" s="186">
        <f>IF(N894="snížená",J894,0)</f>
        <v>0</v>
      </c>
      <c r="BG894" s="186">
        <f>IF(N894="zákl. přenesená",J894,0)</f>
        <v>0</v>
      </c>
      <c r="BH894" s="186">
        <f>IF(N894="sníž. přenesená",J894,0)</f>
        <v>0</v>
      </c>
      <c r="BI894" s="186">
        <f>IF(N894="nulová",J894,0)</f>
        <v>0</v>
      </c>
      <c r="BJ894" s="17" t="s">
        <v>81</v>
      </c>
      <c r="BK894" s="186">
        <f>ROUND(I894*H894,2)</f>
        <v>0</v>
      </c>
      <c r="BL894" s="17" t="s">
        <v>251</v>
      </c>
      <c r="BM894" s="185" t="s">
        <v>1799</v>
      </c>
    </row>
    <row r="895" spans="1:65" s="2" customFormat="1" ht="10.199999999999999" x14ac:dyDescent="0.2">
      <c r="A895" s="34"/>
      <c r="B895" s="35"/>
      <c r="C895" s="36"/>
      <c r="D895" s="187" t="s">
        <v>163</v>
      </c>
      <c r="E895" s="36"/>
      <c r="F895" s="188" t="s">
        <v>1800</v>
      </c>
      <c r="G895" s="36"/>
      <c r="H895" s="36"/>
      <c r="I895" s="189"/>
      <c r="J895" s="36"/>
      <c r="K895" s="36"/>
      <c r="L895" s="39"/>
      <c r="M895" s="190"/>
      <c r="N895" s="191"/>
      <c r="O895" s="64"/>
      <c r="P895" s="64"/>
      <c r="Q895" s="64"/>
      <c r="R895" s="64"/>
      <c r="S895" s="64"/>
      <c r="T895" s="65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T895" s="17" t="s">
        <v>163</v>
      </c>
      <c r="AU895" s="17" t="s">
        <v>83</v>
      </c>
    </row>
    <row r="896" spans="1:65" s="13" customFormat="1" ht="10.199999999999999" x14ac:dyDescent="0.2">
      <c r="B896" s="192"/>
      <c r="C896" s="193"/>
      <c r="D896" s="194" t="s">
        <v>165</v>
      </c>
      <c r="E896" s="195" t="s">
        <v>19</v>
      </c>
      <c r="F896" s="196" t="s">
        <v>1801</v>
      </c>
      <c r="G896" s="193"/>
      <c r="H896" s="197">
        <v>81.055000000000007</v>
      </c>
      <c r="I896" s="198"/>
      <c r="J896" s="193"/>
      <c r="K896" s="193"/>
      <c r="L896" s="199"/>
      <c r="M896" s="200"/>
      <c r="N896" s="201"/>
      <c r="O896" s="201"/>
      <c r="P896" s="201"/>
      <c r="Q896" s="201"/>
      <c r="R896" s="201"/>
      <c r="S896" s="201"/>
      <c r="T896" s="202"/>
      <c r="AT896" s="203" t="s">
        <v>165</v>
      </c>
      <c r="AU896" s="203" t="s">
        <v>83</v>
      </c>
      <c r="AV896" s="13" t="s">
        <v>83</v>
      </c>
      <c r="AW896" s="13" t="s">
        <v>35</v>
      </c>
      <c r="AX896" s="13" t="s">
        <v>73</v>
      </c>
      <c r="AY896" s="203" t="s">
        <v>155</v>
      </c>
    </row>
    <row r="897" spans="1:65" s="13" customFormat="1" ht="10.199999999999999" x14ac:dyDescent="0.2">
      <c r="B897" s="192"/>
      <c r="C897" s="193"/>
      <c r="D897" s="194" t="s">
        <v>165</v>
      </c>
      <c r="E897" s="195" t="s">
        <v>19</v>
      </c>
      <c r="F897" s="196" t="s">
        <v>1788</v>
      </c>
      <c r="G897" s="193"/>
      <c r="H897" s="197">
        <v>51.34</v>
      </c>
      <c r="I897" s="198"/>
      <c r="J897" s="193"/>
      <c r="K897" s="193"/>
      <c r="L897" s="199"/>
      <c r="M897" s="200"/>
      <c r="N897" s="201"/>
      <c r="O897" s="201"/>
      <c r="P897" s="201"/>
      <c r="Q897" s="201"/>
      <c r="R897" s="201"/>
      <c r="S897" s="201"/>
      <c r="T897" s="202"/>
      <c r="AT897" s="203" t="s">
        <v>165</v>
      </c>
      <c r="AU897" s="203" t="s">
        <v>83</v>
      </c>
      <c r="AV897" s="13" t="s">
        <v>83</v>
      </c>
      <c r="AW897" s="13" t="s">
        <v>35</v>
      </c>
      <c r="AX897" s="13" t="s">
        <v>73</v>
      </c>
      <c r="AY897" s="203" t="s">
        <v>155</v>
      </c>
    </row>
    <row r="898" spans="1:65" s="13" customFormat="1" ht="10.199999999999999" x14ac:dyDescent="0.2">
      <c r="B898" s="192"/>
      <c r="C898" s="193"/>
      <c r="D898" s="194" t="s">
        <v>165</v>
      </c>
      <c r="E898" s="195" t="s">
        <v>19</v>
      </c>
      <c r="F898" s="196" t="s">
        <v>1789</v>
      </c>
      <c r="G898" s="193"/>
      <c r="H898" s="197">
        <v>29.085000000000001</v>
      </c>
      <c r="I898" s="198"/>
      <c r="J898" s="193"/>
      <c r="K898" s="193"/>
      <c r="L898" s="199"/>
      <c r="M898" s="200"/>
      <c r="N898" s="201"/>
      <c r="O898" s="201"/>
      <c r="P898" s="201"/>
      <c r="Q898" s="201"/>
      <c r="R898" s="201"/>
      <c r="S898" s="201"/>
      <c r="T898" s="202"/>
      <c r="AT898" s="203" t="s">
        <v>165</v>
      </c>
      <c r="AU898" s="203" t="s">
        <v>83</v>
      </c>
      <c r="AV898" s="13" t="s">
        <v>83</v>
      </c>
      <c r="AW898" s="13" t="s">
        <v>35</v>
      </c>
      <c r="AX898" s="13" t="s">
        <v>73</v>
      </c>
      <c r="AY898" s="203" t="s">
        <v>155</v>
      </c>
    </row>
    <row r="899" spans="1:65" s="14" customFormat="1" ht="10.199999999999999" x14ac:dyDescent="0.2">
      <c r="B899" s="204"/>
      <c r="C899" s="205"/>
      <c r="D899" s="194" t="s">
        <v>165</v>
      </c>
      <c r="E899" s="206" t="s">
        <v>19</v>
      </c>
      <c r="F899" s="207" t="s">
        <v>168</v>
      </c>
      <c r="G899" s="205"/>
      <c r="H899" s="208">
        <v>161.48000000000002</v>
      </c>
      <c r="I899" s="209"/>
      <c r="J899" s="205"/>
      <c r="K899" s="205"/>
      <c r="L899" s="210"/>
      <c r="M899" s="211"/>
      <c r="N899" s="212"/>
      <c r="O899" s="212"/>
      <c r="P899" s="212"/>
      <c r="Q899" s="212"/>
      <c r="R899" s="212"/>
      <c r="S899" s="212"/>
      <c r="T899" s="213"/>
      <c r="AT899" s="214" t="s">
        <v>165</v>
      </c>
      <c r="AU899" s="214" t="s">
        <v>83</v>
      </c>
      <c r="AV899" s="14" t="s">
        <v>161</v>
      </c>
      <c r="AW899" s="14" t="s">
        <v>35</v>
      </c>
      <c r="AX899" s="14" t="s">
        <v>81</v>
      </c>
      <c r="AY899" s="214" t="s">
        <v>155</v>
      </c>
    </row>
    <row r="900" spans="1:65" s="2" customFormat="1" ht="16.5" customHeight="1" x14ac:dyDescent="0.2">
      <c r="A900" s="34"/>
      <c r="B900" s="35"/>
      <c r="C900" s="174" t="s">
        <v>1802</v>
      </c>
      <c r="D900" s="174" t="s">
        <v>157</v>
      </c>
      <c r="E900" s="175" t="s">
        <v>1803</v>
      </c>
      <c r="F900" s="176" t="s">
        <v>1804</v>
      </c>
      <c r="G900" s="177" t="s">
        <v>103</v>
      </c>
      <c r="H900" s="178">
        <v>19.170000000000002</v>
      </c>
      <c r="I900" s="179"/>
      <c r="J900" s="180">
        <f>ROUND(I900*H900,2)</f>
        <v>0</v>
      </c>
      <c r="K900" s="176" t="s">
        <v>160</v>
      </c>
      <c r="L900" s="39"/>
      <c r="M900" s="181" t="s">
        <v>19</v>
      </c>
      <c r="N900" s="182" t="s">
        <v>44</v>
      </c>
      <c r="O900" s="64"/>
      <c r="P900" s="183">
        <f>O900*H900</f>
        <v>0</v>
      </c>
      <c r="Q900" s="183">
        <v>6.4999999999999997E-4</v>
      </c>
      <c r="R900" s="183">
        <f>Q900*H900</f>
        <v>1.2460500000000001E-2</v>
      </c>
      <c r="S900" s="183">
        <v>0</v>
      </c>
      <c r="T900" s="184">
        <f>S900*H900</f>
        <v>0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85" t="s">
        <v>251</v>
      </c>
      <c r="AT900" s="185" t="s">
        <v>157</v>
      </c>
      <c r="AU900" s="185" t="s">
        <v>83</v>
      </c>
      <c r="AY900" s="17" t="s">
        <v>155</v>
      </c>
      <c r="BE900" s="186">
        <f>IF(N900="základní",J900,0)</f>
        <v>0</v>
      </c>
      <c r="BF900" s="186">
        <f>IF(N900="snížená",J900,0)</f>
        <v>0</v>
      </c>
      <c r="BG900" s="186">
        <f>IF(N900="zákl. přenesená",J900,0)</f>
        <v>0</v>
      </c>
      <c r="BH900" s="186">
        <f>IF(N900="sníž. přenesená",J900,0)</f>
        <v>0</v>
      </c>
      <c r="BI900" s="186">
        <f>IF(N900="nulová",J900,0)</f>
        <v>0</v>
      </c>
      <c r="BJ900" s="17" t="s">
        <v>81</v>
      </c>
      <c r="BK900" s="186">
        <f>ROUND(I900*H900,2)</f>
        <v>0</v>
      </c>
      <c r="BL900" s="17" t="s">
        <v>251</v>
      </c>
      <c r="BM900" s="185" t="s">
        <v>1805</v>
      </c>
    </row>
    <row r="901" spans="1:65" s="2" customFormat="1" ht="10.199999999999999" x14ac:dyDescent="0.2">
      <c r="A901" s="34"/>
      <c r="B901" s="35"/>
      <c r="C901" s="36"/>
      <c r="D901" s="187" t="s">
        <v>163</v>
      </c>
      <c r="E901" s="36"/>
      <c r="F901" s="188" t="s">
        <v>1806</v>
      </c>
      <c r="G901" s="36"/>
      <c r="H901" s="36"/>
      <c r="I901" s="189"/>
      <c r="J901" s="36"/>
      <c r="K901" s="36"/>
      <c r="L901" s="39"/>
      <c r="M901" s="190"/>
      <c r="N901" s="191"/>
      <c r="O901" s="64"/>
      <c r="P901" s="64"/>
      <c r="Q901" s="64"/>
      <c r="R901" s="64"/>
      <c r="S901" s="64"/>
      <c r="T901" s="65"/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T901" s="17" t="s">
        <v>163</v>
      </c>
      <c r="AU901" s="17" t="s">
        <v>83</v>
      </c>
    </row>
    <row r="902" spans="1:65" s="13" customFormat="1" ht="10.199999999999999" x14ac:dyDescent="0.2">
      <c r="B902" s="192"/>
      <c r="C902" s="193"/>
      <c r="D902" s="194" t="s">
        <v>165</v>
      </c>
      <c r="E902" s="195" t="s">
        <v>19</v>
      </c>
      <c r="F902" s="196" t="s">
        <v>1807</v>
      </c>
      <c r="G902" s="193"/>
      <c r="H902" s="197">
        <v>19.170000000000002</v>
      </c>
      <c r="I902" s="198"/>
      <c r="J902" s="193"/>
      <c r="K902" s="193"/>
      <c r="L902" s="199"/>
      <c r="M902" s="200"/>
      <c r="N902" s="201"/>
      <c r="O902" s="201"/>
      <c r="P902" s="201"/>
      <c r="Q902" s="201"/>
      <c r="R902" s="201"/>
      <c r="S902" s="201"/>
      <c r="T902" s="202"/>
      <c r="AT902" s="203" t="s">
        <v>165</v>
      </c>
      <c r="AU902" s="203" t="s">
        <v>83</v>
      </c>
      <c r="AV902" s="13" t="s">
        <v>83</v>
      </c>
      <c r="AW902" s="13" t="s">
        <v>35</v>
      </c>
      <c r="AX902" s="13" t="s">
        <v>81</v>
      </c>
      <c r="AY902" s="203" t="s">
        <v>155</v>
      </c>
    </row>
    <row r="903" spans="1:65" s="2" customFormat="1" ht="16.5" customHeight="1" x14ac:dyDescent="0.2">
      <c r="A903" s="34"/>
      <c r="B903" s="35"/>
      <c r="C903" s="174" t="s">
        <v>1808</v>
      </c>
      <c r="D903" s="174" t="s">
        <v>157</v>
      </c>
      <c r="E903" s="175" t="s">
        <v>1809</v>
      </c>
      <c r="F903" s="176" t="s">
        <v>1810</v>
      </c>
      <c r="G903" s="177" t="s">
        <v>103</v>
      </c>
      <c r="H903" s="178">
        <v>180.5</v>
      </c>
      <c r="I903" s="179"/>
      <c r="J903" s="180">
        <f>ROUND(I903*H903,2)</f>
        <v>0</v>
      </c>
      <c r="K903" s="176" t="s">
        <v>160</v>
      </c>
      <c r="L903" s="39"/>
      <c r="M903" s="181" t="s">
        <v>19</v>
      </c>
      <c r="N903" s="182" t="s">
        <v>44</v>
      </c>
      <c r="O903" s="64"/>
      <c r="P903" s="183">
        <f>O903*H903</f>
        <v>0</v>
      </c>
      <c r="Q903" s="183">
        <v>2.0000000000000001E-4</v>
      </c>
      <c r="R903" s="183">
        <f>Q903*H903</f>
        <v>3.61E-2</v>
      </c>
      <c r="S903" s="183">
        <v>0</v>
      </c>
      <c r="T903" s="184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85" t="s">
        <v>251</v>
      </c>
      <c r="AT903" s="185" t="s">
        <v>157</v>
      </c>
      <c r="AU903" s="185" t="s">
        <v>83</v>
      </c>
      <c r="AY903" s="17" t="s">
        <v>155</v>
      </c>
      <c r="BE903" s="186">
        <f>IF(N903="základní",J903,0)</f>
        <v>0</v>
      </c>
      <c r="BF903" s="186">
        <f>IF(N903="snížená",J903,0)</f>
        <v>0</v>
      </c>
      <c r="BG903" s="186">
        <f>IF(N903="zákl. přenesená",J903,0)</f>
        <v>0</v>
      </c>
      <c r="BH903" s="186">
        <f>IF(N903="sníž. přenesená",J903,0)</f>
        <v>0</v>
      </c>
      <c r="BI903" s="186">
        <f>IF(N903="nulová",J903,0)</f>
        <v>0</v>
      </c>
      <c r="BJ903" s="17" t="s">
        <v>81</v>
      </c>
      <c r="BK903" s="186">
        <f>ROUND(I903*H903,2)</f>
        <v>0</v>
      </c>
      <c r="BL903" s="17" t="s">
        <v>251</v>
      </c>
      <c r="BM903" s="185" t="s">
        <v>1811</v>
      </c>
    </row>
    <row r="904" spans="1:65" s="2" customFormat="1" ht="10.199999999999999" x14ac:dyDescent="0.2">
      <c r="A904" s="34"/>
      <c r="B904" s="35"/>
      <c r="C904" s="36"/>
      <c r="D904" s="187" t="s">
        <v>163</v>
      </c>
      <c r="E904" s="36"/>
      <c r="F904" s="188" t="s">
        <v>1812</v>
      </c>
      <c r="G904" s="36"/>
      <c r="H904" s="36"/>
      <c r="I904" s="189"/>
      <c r="J904" s="36"/>
      <c r="K904" s="36"/>
      <c r="L904" s="39"/>
      <c r="M904" s="190"/>
      <c r="N904" s="191"/>
      <c r="O904" s="64"/>
      <c r="P904" s="64"/>
      <c r="Q904" s="64"/>
      <c r="R904" s="64"/>
      <c r="S904" s="64"/>
      <c r="T904" s="65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T904" s="17" t="s">
        <v>163</v>
      </c>
      <c r="AU904" s="17" t="s">
        <v>83</v>
      </c>
    </row>
    <row r="905" spans="1:65" s="2" customFormat="1" ht="16.5" customHeight="1" x14ac:dyDescent="0.2">
      <c r="A905" s="34"/>
      <c r="B905" s="35"/>
      <c r="C905" s="174" t="s">
        <v>1813</v>
      </c>
      <c r="D905" s="174" t="s">
        <v>157</v>
      </c>
      <c r="E905" s="175" t="s">
        <v>1814</v>
      </c>
      <c r="F905" s="176" t="s">
        <v>1815</v>
      </c>
      <c r="G905" s="177" t="s">
        <v>103</v>
      </c>
      <c r="H905" s="178">
        <v>180.5</v>
      </c>
      <c r="I905" s="179"/>
      <c r="J905" s="180">
        <f>ROUND(I905*H905,2)</f>
        <v>0</v>
      </c>
      <c r="K905" s="176" t="s">
        <v>160</v>
      </c>
      <c r="L905" s="39"/>
      <c r="M905" s="181" t="s">
        <v>19</v>
      </c>
      <c r="N905" s="182" t="s">
        <v>44</v>
      </c>
      <c r="O905" s="64"/>
      <c r="P905" s="183">
        <f>O905*H905</f>
        <v>0</v>
      </c>
      <c r="Q905" s="183">
        <v>0</v>
      </c>
      <c r="R905" s="183">
        <f>Q905*H905</f>
        <v>0</v>
      </c>
      <c r="S905" s="183">
        <v>0</v>
      </c>
      <c r="T905" s="184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85" t="s">
        <v>251</v>
      </c>
      <c r="AT905" s="185" t="s">
        <v>157</v>
      </c>
      <c r="AU905" s="185" t="s">
        <v>83</v>
      </c>
      <c r="AY905" s="17" t="s">
        <v>155</v>
      </c>
      <c r="BE905" s="186">
        <f>IF(N905="základní",J905,0)</f>
        <v>0</v>
      </c>
      <c r="BF905" s="186">
        <f>IF(N905="snížená",J905,0)</f>
        <v>0</v>
      </c>
      <c r="BG905" s="186">
        <f>IF(N905="zákl. přenesená",J905,0)</f>
        <v>0</v>
      </c>
      <c r="BH905" s="186">
        <f>IF(N905="sníž. přenesená",J905,0)</f>
        <v>0</v>
      </c>
      <c r="BI905" s="186">
        <f>IF(N905="nulová",J905,0)</f>
        <v>0</v>
      </c>
      <c r="BJ905" s="17" t="s">
        <v>81</v>
      </c>
      <c r="BK905" s="186">
        <f>ROUND(I905*H905,2)</f>
        <v>0</v>
      </c>
      <c r="BL905" s="17" t="s">
        <v>251</v>
      </c>
      <c r="BM905" s="185" t="s">
        <v>1816</v>
      </c>
    </row>
    <row r="906" spans="1:65" s="2" customFormat="1" ht="10.199999999999999" x14ac:dyDescent="0.2">
      <c r="A906" s="34"/>
      <c r="B906" s="35"/>
      <c r="C906" s="36"/>
      <c r="D906" s="187" t="s">
        <v>163</v>
      </c>
      <c r="E906" s="36"/>
      <c r="F906" s="188" t="s">
        <v>1817</v>
      </c>
      <c r="G906" s="36"/>
      <c r="H906" s="36"/>
      <c r="I906" s="189"/>
      <c r="J906" s="36"/>
      <c r="K906" s="36"/>
      <c r="L906" s="39"/>
      <c r="M906" s="190"/>
      <c r="N906" s="191"/>
      <c r="O906" s="64"/>
      <c r="P906" s="64"/>
      <c r="Q906" s="64"/>
      <c r="R906" s="64"/>
      <c r="S906" s="64"/>
      <c r="T906" s="65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T906" s="17" t="s">
        <v>163</v>
      </c>
      <c r="AU906" s="17" t="s">
        <v>83</v>
      </c>
    </row>
    <row r="907" spans="1:65" s="2" customFormat="1" ht="24.15" customHeight="1" x14ac:dyDescent="0.2">
      <c r="A907" s="34"/>
      <c r="B907" s="35"/>
      <c r="C907" s="174" t="s">
        <v>1818</v>
      </c>
      <c r="D907" s="174" t="s">
        <v>157</v>
      </c>
      <c r="E907" s="175" t="s">
        <v>1819</v>
      </c>
      <c r="F907" s="176" t="s">
        <v>1820</v>
      </c>
      <c r="G907" s="177" t="s">
        <v>203</v>
      </c>
      <c r="H907" s="178">
        <v>0.24099999999999999</v>
      </c>
      <c r="I907" s="179"/>
      <c r="J907" s="180">
        <f>ROUND(I907*H907,2)</f>
        <v>0</v>
      </c>
      <c r="K907" s="176" t="s">
        <v>160</v>
      </c>
      <c r="L907" s="39"/>
      <c r="M907" s="181" t="s">
        <v>19</v>
      </c>
      <c r="N907" s="182" t="s">
        <v>44</v>
      </c>
      <c r="O907" s="64"/>
      <c r="P907" s="183">
        <f>O907*H907</f>
        <v>0</v>
      </c>
      <c r="Q907" s="183">
        <v>0</v>
      </c>
      <c r="R907" s="183">
        <f>Q907*H907</f>
        <v>0</v>
      </c>
      <c r="S907" s="183">
        <v>0</v>
      </c>
      <c r="T907" s="184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85" t="s">
        <v>251</v>
      </c>
      <c r="AT907" s="185" t="s">
        <v>157</v>
      </c>
      <c r="AU907" s="185" t="s">
        <v>83</v>
      </c>
      <c r="AY907" s="17" t="s">
        <v>155</v>
      </c>
      <c r="BE907" s="186">
        <f>IF(N907="základní",J907,0)</f>
        <v>0</v>
      </c>
      <c r="BF907" s="186">
        <f>IF(N907="snížená",J907,0)</f>
        <v>0</v>
      </c>
      <c r="BG907" s="186">
        <f>IF(N907="zákl. přenesená",J907,0)</f>
        <v>0</v>
      </c>
      <c r="BH907" s="186">
        <f>IF(N907="sníž. přenesená",J907,0)</f>
        <v>0</v>
      </c>
      <c r="BI907" s="186">
        <f>IF(N907="nulová",J907,0)</f>
        <v>0</v>
      </c>
      <c r="BJ907" s="17" t="s">
        <v>81</v>
      </c>
      <c r="BK907" s="186">
        <f>ROUND(I907*H907,2)</f>
        <v>0</v>
      </c>
      <c r="BL907" s="17" t="s">
        <v>251</v>
      </c>
      <c r="BM907" s="185" t="s">
        <v>1821</v>
      </c>
    </row>
    <row r="908" spans="1:65" s="2" customFormat="1" ht="10.199999999999999" x14ac:dyDescent="0.2">
      <c r="A908" s="34"/>
      <c r="B908" s="35"/>
      <c r="C908" s="36"/>
      <c r="D908" s="187" t="s">
        <v>163</v>
      </c>
      <c r="E908" s="36"/>
      <c r="F908" s="188" t="s">
        <v>1822</v>
      </c>
      <c r="G908" s="36"/>
      <c r="H908" s="36"/>
      <c r="I908" s="189"/>
      <c r="J908" s="36"/>
      <c r="K908" s="36"/>
      <c r="L908" s="39"/>
      <c r="M908" s="190"/>
      <c r="N908" s="191"/>
      <c r="O908" s="64"/>
      <c r="P908" s="64"/>
      <c r="Q908" s="64"/>
      <c r="R908" s="64"/>
      <c r="S908" s="64"/>
      <c r="T908" s="65"/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T908" s="17" t="s">
        <v>163</v>
      </c>
      <c r="AU908" s="17" t="s">
        <v>83</v>
      </c>
    </row>
    <row r="909" spans="1:65" s="12" customFormat="1" ht="22.8" customHeight="1" x14ac:dyDescent="0.25">
      <c r="B909" s="158"/>
      <c r="C909" s="159"/>
      <c r="D909" s="160" t="s">
        <v>72</v>
      </c>
      <c r="E909" s="172" t="s">
        <v>1823</v>
      </c>
      <c r="F909" s="172" t="s">
        <v>1824</v>
      </c>
      <c r="G909" s="159"/>
      <c r="H909" s="159"/>
      <c r="I909" s="162"/>
      <c r="J909" s="173">
        <f>BK909</f>
        <v>0</v>
      </c>
      <c r="K909" s="159"/>
      <c r="L909" s="164"/>
      <c r="M909" s="165"/>
      <c r="N909" s="166"/>
      <c r="O909" s="166"/>
      <c r="P909" s="167">
        <f>SUM(P910:P961)</f>
        <v>0</v>
      </c>
      <c r="Q909" s="166"/>
      <c r="R909" s="167">
        <f>SUM(R910:R961)</f>
        <v>8.6115604999999995</v>
      </c>
      <c r="S909" s="166"/>
      <c r="T909" s="168">
        <f>SUM(T910:T961)</f>
        <v>21.354577200000001</v>
      </c>
      <c r="AR909" s="169" t="s">
        <v>83</v>
      </c>
      <c r="AT909" s="170" t="s">
        <v>72</v>
      </c>
      <c r="AU909" s="170" t="s">
        <v>81</v>
      </c>
      <c r="AY909" s="169" t="s">
        <v>155</v>
      </c>
      <c r="BK909" s="171">
        <f>SUM(BK910:BK961)</f>
        <v>0</v>
      </c>
    </row>
    <row r="910" spans="1:65" s="2" customFormat="1" ht="21.75" customHeight="1" x14ac:dyDescent="0.2">
      <c r="A910" s="34"/>
      <c r="B910" s="35"/>
      <c r="C910" s="174" t="s">
        <v>1825</v>
      </c>
      <c r="D910" s="174" t="s">
        <v>157</v>
      </c>
      <c r="E910" s="175" t="s">
        <v>1826</v>
      </c>
      <c r="F910" s="176" t="s">
        <v>1827</v>
      </c>
      <c r="G910" s="177" t="s">
        <v>103</v>
      </c>
      <c r="H910" s="178">
        <v>170</v>
      </c>
      <c r="I910" s="179"/>
      <c r="J910" s="180">
        <f>ROUND(I910*H910,2)</f>
        <v>0</v>
      </c>
      <c r="K910" s="176" t="s">
        <v>160</v>
      </c>
      <c r="L910" s="39"/>
      <c r="M910" s="181" t="s">
        <v>19</v>
      </c>
      <c r="N910" s="182" t="s">
        <v>44</v>
      </c>
      <c r="O910" s="64"/>
      <c r="P910" s="183">
        <f>O910*H910</f>
        <v>0</v>
      </c>
      <c r="Q910" s="183">
        <v>4.4999999999999997E-3</v>
      </c>
      <c r="R910" s="183">
        <f>Q910*H910</f>
        <v>0.7649999999999999</v>
      </c>
      <c r="S910" s="183">
        <v>0</v>
      </c>
      <c r="T910" s="184">
        <f>S910*H910</f>
        <v>0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185" t="s">
        <v>251</v>
      </c>
      <c r="AT910" s="185" t="s">
        <v>157</v>
      </c>
      <c r="AU910" s="185" t="s">
        <v>83</v>
      </c>
      <c r="AY910" s="17" t="s">
        <v>155</v>
      </c>
      <c r="BE910" s="186">
        <f>IF(N910="základní",J910,0)</f>
        <v>0</v>
      </c>
      <c r="BF910" s="186">
        <f>IF(N910="snížená",J910,0)</f>
        <v>0</v>
      </c>
      <c r="BG910" s="186">
        <f>IF(N910="zákl. přenesená",J910,0)</f>
        <v>0</v>
      </c>
      <c r="BH910" s="186">
        <f>IF(N910="sníž. přenesená",J910,0)</f>
        <v>0</v>
      </c>
      <c r="BI910" s="186">
        <f>IF(N910="nulová",J910,0)</f>
        <v>0</v>
      </c>
      <c r="BJ910" s="17" t="s">
        <v>81</v>
      </c>
      <c r="BK910" s="186">
        <f>ROUND(I910*H910,2)</f>
        <v>0</v>
      </c>
      <c r="BL910" s="17" t="s">
        <v>251</v>
      </c>
      <c r="BM910" s="185" t="s">
        <v>1828</v>
      </c>
    </row>
    <row r="911" spans="1:65" s="2" customFormat="1" ht="10.199999999999999" x14ac:dyDescent="0.2">
      <c r="A911" s="34"/>
      <c r="B911" s="35"/>
      <c r="C911" s="36"/>
      <c r="D911" s="187" t="s">
        <v>163</v>
      </c>
      <c r="E911" s="36"/>
      <c r="F911" s="188" t="s">
        <v>1829</v>
      </c>
      <c r="G911" s="36"/>
      <c r="H911" s="36"/>
      <c r="I911" s="189"/>
      <c r="J911" s="36"/>
      <c r="K911" s="36"/>
      <c r="L911" s="39"/>
      <c r="M911" s="190"/>
      <c r="N911" s="191"/>
      <c r="O911" s="64"/>
      <c r="P911" s="64"/>
      <c r="Q911" s="64"/>
      <c r="R911" s="64"/>
      <c r="S911" s="64"/>
      <c r="T911" s="65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T911" s="17" t="s">
        <v>163</v>
      </c>
      <c r="AU911" s="17" t="s">
        <v>83</v>
      </c>
    </row>
    <row r="912" spans="1:65" s="2" customFormat="1" ht="16.5" customHeight="1" x14ac:dyDescent="0.2">
      <c r="A912" s="34"/>
      <c r="B912" s="35"/>
      <c r="C912" s="174" t="s">
        <v>1830</v>
      </c>
      <c r="D912" s="174" t="s">
        <v>157</v>
      </c>
      <c r="E912" s="175" t="s">
        <v>1831</v>
      </c>
      <c r="F912" s="176" t="s">
        <v>1832</v>
      </c>
      <c r="G912" s="177" t="s">
        <v>103</v>
      </c>
      <c r="H912" s="178">
        <v>190.21199999999999</v>
      </c>
      <c r="I912" s="179"/>
      <c r="J912" s="180">
        <f>ROUND(I912*H912,2)</f>
        <v>0</v>
      </c>
      <c r="K912" s="176" t="s">
        <v>160</v>
      </c>
      <c r="L912" s="39"/>
      <c r="M912" s="181" t="s">
        <v>19</v>
      </c>
      <c r="N912" s="182" t="s">
        <v>44</v>
      </c>
      <c r="O912" s="64"/>
      <c r="P912" s="183">
        <f>O912*H912</f>
        <v>0</v>
      </c>
      <c r="Q912" s="183">
        <v>0</v>
      </c>
      <c r="R912" s="183">
        <f>Q912*H912</f>
        <v>0</v>
      </c>
      <c r="S912" s="183">
        <v>8.1500000000000003E-2</v>
      </c>
      <c r="T912" s="184">
        <f>S912*H912</f>
        <v>15.502278</v>
      </c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R912" s="185" t="s">
        <v>251</v>
      </c>
      <c r="AT912" s="185" t="s">
        <v>157</v>
      </c>
      <c r="AU912" s="185" t="s">
        <v>83</v>
      </c>
      <c r="AY912" s="17" t="s">
        <v>155</v>
      </c>
      <c r="BE912" s="186">
        <f>IF(N912="základní",J912,0)</f>
        <v>0</v>
      </c>
      <c r="BF912" s="186">
        <f>IF(N912="snížená",J912,0)</f>
        <v>0</v>
      </c>
      <c r="BG912" s="186">
        <f>IF(N912="zákl. přenesená",J912,0)</f>
        <v>0</v>
      </c>
      <c r="BH912" s="186">
        <f>IF(N912="sníž. přenesená",J912,0)</f>
        <v>0</v>
      </c>
      <c r="BI912" s="186">
        <f>IF(N912="nulová",J912,0)</f>
        <v>0</v>
      </c>
      <c r="BJ912" s="17" t="s">
        <v>81</v>
      </c>
      <c r="BK912" s="186">
        <f>ROUND(I912*H912,2)</f>
        <v>0</v>
      </c>
      <c r="BL912" s="17" t="s">
        <v>251</v>
      </c>
      <c r="BM912" s="185" t="s">
        <v>1833</v>
      </c>
    </row>
    <row r="913" spans="1:65" s="2" customFormat="1" ht="10.199999999999999" x14ac:dyDescent="0.2">
      <c r="A913" s="34"/>
      <c r="B913" s="35"/>
      <c r="C913" s="36"/>
      <c r="D913" s="187" t="s">
        <v>163</v>
      </c>
      <c r="E913" s="36"/>
      <c r="F913" s="188" t="s">
        <v>1834</v>
      </c>
      <c r="G913" s="36"/>
      <c r="H913" s="36"/>
      <c r="I913" s="189"/>
      <c r="J913" s="36"/>
      <c r="K913" s="36"/>
      <c r="L913" s="39"/>
      <c r="M913" s="190"/>
      <c r="N913" s="191"/>
      <c r="O913" s="64"/>
      <c r="P913" s="64"/>
      <c r="Q913" s="64"/>
      <c r="R913" s="64"/>
      <c r="S913" s="64"/>
      <c r="T913" s="65"/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T913" s="17" t="s">
        <v>163</v>
      </c>
      <c r="AU913" s="17" t="s">
        <v>83</v>
      </c>
    </row>
    <row r="914" spans="1:65" s="13" customFormat="1" ht="10.199999999999999" x14ac:dyDescent="0.2">
      <c r="B914" s="192"/>
      <c r="C914" s="193"/>
      <c r="D914" s="194" t="s">
        <v>165</v>
      </c>
      <c r="E914" s="195" t="s">
        <v>19</v>
      </c>
      <c r="F914" s="196" t="s">
        <v>1835</v>
      </c>
      <c r="G914" s="193"/>
      <c r="H914" s="197">
        <v>5.58</v>
      </c>
      <c r="I914" s="198"/>
      <c r="J914" s="193"/>
      <c r="K914" s="193"/>
      <c r="L914" s="199"/>
      <c r="M914" s="200"/>
      <c r="N914" s="201"/>
      <c r="O914" s="201"/>
      <c r="P914" s="201"/>
      <c r="Q914" s="201"/>
      <c r="R914" s="201"/>
      <c r="S914" s="201"/>
      <c r="T914" s="202"/>
      <c r="AT914" s="203" t="s">
        <v>165</v>
      </c>
      <c r="AU914" s="203" t="s">
        <v>83</v>
      </c>
      <c r="AV914" s="13" t="s">
        <v>83</v>
      </c>
      <c r="AW914" s="13" t="s">
        <v>35</v>
      </c>
      <c r="AX914" s="13" t="s">
        <v>73</v>
      </c>
      <c r="AY914" s="203" t="s">
        <v>155</v>
      </c>
    </row>
    <row r="915" spans="1:65" s="13" customFormat="1" ht="10.199999999999999" x14ac:dyDescent="0.2">
      <c r="B915" s="192"/>
      <c r="C915" s="193"/>
      <c r="D915" s="194" t="s">
        <v>165</v>
      </c>
      <c r="E915" s="195" t="s">
        <v>19</v>
      </c>
      <c r="F915" s="196" t="s">
        <v>1836</v>
      </c>
      <c r="G915" s="193"/>
      <c r="H915" s="197">
        <v>46</v>
      </c>
      <c r="I915" s="198"/>
      <c r="J915" s="193"/>
      <c r="K915" s="193"/>
      <c r="L915" s="199"/>
      <c r="M915" s="200"/>
      <c r="N915" s="201"/>
      <c r="O915" s="201"/>
      <c r="P915" s="201"/>
      <c r="Q915" s="201"/>
      <c r="R915" s="201"/>
      <c r="S915" s="201"/>
      <c r="T915" s="202"/>
      <c r="AT915" s="203" t="s">
        <v>165</v>
      </c>
      <c r="AU915" s="203" t="s">
        <v>83</v>
      </c>
      <c r="AV915" s="13" t="s">
        <v>83</v>
      </c>
      <c r="AW915" s="13" t="s">
        <v>35</v>
      </c>
      <c r="AX915" s="13" t="s">
        <v>73</v>
      </c>
      <c r="AY915" s="203" t="s">
        <v>155</v>
      </c>
    </row>
    <row r="916" spans="1:65" s="13" customFormat="1" ht="10.199999999999999" x14ac:dyDescent="0.2">
      <c r="B916" s="192"/>
      <c r="C916" s="193"/>
      <c r="D916" s="194" t="s">
        <v>165</v>
      </c>
      <c r="E916" s="195" t="s">
        <v>19</v>
      </c>
      <c r="F916" s="196" t="s">
        <v>1837</v>
      </c>
      <c r="G916" s="193"/>
      <c r="H916" s="197">
        <v>30.012</v>
      </c>
      <c r="I916" s="198"/>
      <c r="J916" s="193"/>
      <c r="K916" s="193"/>
      <c r="L916" s="199"/>
      <c r="M916" s="200"/>
      <c r="N916" s="201"/>
      <c r="O916" s="201"/>
      <c r="P916" s="201"/>
      <c r="Q916" s="201"/>
      <c r="R916" s="201"/>
      <c r="S916" s="201"/>
      <c r="T916" s="202"/>
      <c r="AT916" s="203" t="s">
        <v>165</v>
      </c>
      <c r="AU916" s="203" t="s">
        <v>83</v>
      </c>
      <c r="AV916" s="13" t="s">
        <v>83</v>
      </c>
      <c r="AW916" s="13" t="s">
        <v>35</v>
      </c>
      <c r="AX916" s="13" t="s">
        <v>73</v>
      </c>
      <c r="AY916" s="203" t="s">
        <v>155</v>
      </c>
    </row>
    <row r="917" spans="1:65" s="13" customFormat="1" ht="10.199999999999999" x14ac:dyDescent="0.2">
      <c r="B917" s="192"/>
      <c r="C917" s="193"/>
      <c r="D917" s="194" t="s">
        <v>165</v>
      </c>
      <c r="E917" s="195" t="s">
        <v>19</v>
      </c>
      <c r="F917" s="196" t="s">
        <v>1838</v>
      </c>
      <c r="G917" s="193"/>
      <c r="H917" s="197">
        <v>14.08</v>
      </c>
      <c r="I917" s="198"/>
      <c r="J917" s="193"/>
      <c r="K917" s="193"/>
      <c r="L917" s="199"/>
      <c r="M917" s="200"/>
      <c r="N917" s="201"/>
      <c r="O917" s="201"/>
      <c r="P917" s="201"/>
      <c r="Q917" s="201"/>
      <c r="R917" s="201"/>
      <c r="S917" s="201"/>
      <c r="T917" s="202"/>
      <c r="AT917" s="203" t="s">
        <v>165</v>
      </c>
      <c r="AU917" s="203" t="s">
        <v>83</v>
      </c>
      <c r="AV917" s="13" t="s">
        <v>83</v>
      </c>
      <c r="AW917" s="13" t="s">
        <v>35</v>
      </c>
      <c r="AX917" s="13" t="s">
        <v>73</v>
      </c>
      <c r="AY917" s="203" t="s">
        <v>155</v>
      </c>
    </row>
    <row r="918" spans="1:65" s="13" customFormat="1" ht="10.199999999999999" x14ac:dyDescent="0.2">
      <c r="B918" s="192"/>
      <c r="C918" s="193"/>
      <c r="D918" s="194" t="s">
        <v>165</v>
      </c>
      <c r="E918" s="195" t="s">
        <v>19</v>
      </c>
      <c r="F918" s="196" t="s">
        <v>1839</v>
      </c>
      <c r="G918" s="193"/>
      <c r="H918" s="197">
        <v>1.5</v>
      </c>
      <c r="I918" s="198"/>
      <c r="J918" s="193"/>
      <c r="K918" s="193"/>
      <c r="L918" s="199"/>
      <c r="M918" s="200"/>
      <c r="N918" s="201"/>
      <c r="O918" s="201"/>
      <c r="P918" s="201"/>
      <c r="Q918" s="201"/>
      <c r="R918" s="201"/>
      <c r="S918" s="201"/>
      <c r="T918" s="202"/>
      <c r="AT918" s="203" t="s">
        <v>165</v>
      </c>
      <c r="AU918" s="203" t="s">
        <v>83</v>
      </c>
      <c r="AV918" s="13" t="s">
        <v>83</v>
      </c>
      <c r="AW918" s="13" t="s">
        <v>35</v>
      </c>
      <c r="AX918" s="13" t="s">
        <v>73</v>
      </c>
      <c r="AY918" s="203" t="s">
        <v>155</v>
      </c>
    </row>
    <row r="919" spans="1:65" s="13" customFormat="1" ht="10.199999999999999" x14ac:dyDescent="0.2">
      <c r="B919" s="192"/>
      <c r="C919" s="193"/>
      <c r="D919" s="194" t="s">
        <v>165</v>
      </c>
      <c r="E919" s="195" t="s">
        <v>19</v>
      </c>
      <c r="F919" s="196" t="s">
        <v>1840</v>
      </c>
      <c r="G919" s="193"/>
      <c r="H919" s="197">
        <v>3.6</v>
      </c>
      <c r="I919" s="198"/>
      <c r="J919" s="193"/>
      <c r="K919" s="193"/>
      <c r="L919" s="199"/>
      <c r="M919" s="200"/>
      <c r="N919" s="201"/>
      <c r="O919" s="201"/>
      <c r="P919" s="201"/>
      <c r="Q919" s="201"/>
      <c r="R919" s="201"/>
      <c r="S919" s="201"/>
      <c r="T919" s="202"/>
      <c r="AT919" s="203" t="s">
        <v>165</v>
      </c>
      <c r="AU919" s="203" t="s">
        <v>83</v>
      </c>
      <c r="AV919" s="13" t="s">
        <v>83</v>
      </c>
      <c r="AW919" s="13" t="s">
        <v>35</v>
      </c>
      <c r="AX919" s="13" t="s">
        <v>73</v>
      </c>
      <c r="AY919" s="203" t="s">
        <v>155</v>
      </c>
    </row>
    <row r="920" spans="1:65" s="13" customFormat="1" ht="10.199999999999999" x14ac:dyDescent="0.2">
      <c r="B920" s="192"/>
      <c r="C920" s="193"/>
      <c r="D920" s="194" t="s">
        <v>165</v>
      </c>
      <c r="E920" s="195" t="s">
        <v>19</v>
      </c>
      <c r="F920" s="196" t="s">
        <v>1841</v>
      </c>
      <c r="G920" s="193"/>
      <c r="H920" s="197">
        <v>7.92</v>
      </c>
      <c r="I920" s="198"/>
      <c r="J920" s="193"/>
      <c r="K920" s="193"/>
      <c r="L920" s="199"/>
      <c r="M920" s="200"/>
      <c r="N920" s="201"/>
      <c r="O920" s="201"/>
      <c r="P920" s="201"/>
      <c r="Q920" s="201"/>
      <c r="R920" s="201"/>
      <c r="S920" s="201"/>
      <c r="T920" s="202"/>
      <c r="AT920" s="203" t="s">
        <v>165</v>
      </c>
      <c r="AU920" s="203" t="s">
        <v>83</v>
      </c>
      <c r="AV920" s="13" t="s">
        <v>83</v>
      </c>
      <c r="AW920" s="13" t="s">
        <v>35</v>
      </c>
      <c r="AX920" s="13" t="s">
        <v>73</v>
      </c>
      <c r="AY920" s="203" t="s">
        <v>155</v>
      </c>
    </row>
    <row r="921" spans="1:65" s="13" customFormat="1" ht="10.199999999999999" x14ac:dyDescent="0.2">
      <c r="B921" s="192"/>
      <c r="C921" s="193"/>
      <c r="D921" s="194" t="s">
        <v>165</v>
      </c>
      <c r="E921" s="195" t="s">
        <v>19</v>
      </c>
      <c r="F921" s="196" t="s">
        <v>1842</v>
      </c>
      <c r="G921" s="193"/>
      <c r="H921" s="197">
        <v>21.12</v>
      </c>
      <c r="I921" s="198"/>
      <c r="J921" s="193"/>
      <c r="K921" s="193"/>
      <c r="L921" s="199"/>
      <c r="M921" s="200"/>
      <c r="N921" s="201"/>
      <c r="O921" s="201"/>
      <c r="P921" s="201"/>
      <c r="Q921" s="201"/>
      <c r="R921" s="201"/>
      <c r="S921" s="201"/>
      <c r="T921" s="202"/>
      <c r="AT921" s="203" t="s">
        <v>165</v>
      </c>
      <c r="AU921" s="203" t="s">
        <v>83</v>
      </c>
      <c r="AV921" s="13" t="s">
        <v>83</v>
      </c>
      <c r="AW921" s="13" t="s">
        <v>35</v>
      </c>
      <c r="AX921" s="13" t="s">
        <v>73</v>
      </c>
      <c r="AY921" s="203" t="s">
        <v>155</v>
      </c>
    </row>
    <row r="922" spans="1:65" s="13" customFormat="1" ht="10.199999999999999" x14ac:dyDescent="0.2">
      <c r="B922" s="192"/>
      <c r="C922" s="193"/>
      <c r="D922" s="194" t="s">
        <v>165</v>
      </c>
      <c r="E922" s="195" t="s">
        <v>19</v>
      </c>
      <c r="F922" s="196" t="s">
        <v>1843</v>
      </c>
      <c r="G922" s="193"/>
      <c r="H922" s="197">
        <v>29.4</v>
      </c>
      <c r="I922" s="198"/>
      <c r="J922" s="193"/>
      <c r="K922" s="193"/>
      <c r="L922" s="199"/>
      <c r="M922" s="200"/>
      <c r="N922" s="201"/>
      <c r="O922" s="201"/>
      <c r="P922" s="201"/>
      <c r="Q922" s="201"/>
      <c r="R922" s="201"/>
      <c r="S922" s="201"/>
      <c r="T922" s="202"/>
      <c r="AT922" s="203" t="s">
        <v>165</v>
      </c>
      <c r="AU922" s="203" t="s">
        <v>83</v>
      </c>
      <c r="AV922" s="13" t="s">
        <v>83</v>
      </c>
      <c r="AW922" s="13" t="s">
        <v>35</v>
      </c>
      <c r="AX922" s="13" t="s">
        <v>73</v>
      </c>
      <c r="AY922" s="203" t="s">
        <v>155</v>
      </c>
    </row>
    <row r="923" spans="1:65" s="13" customFormat="1" ht="10.199999999999999" x14ac:dyDescent="0.2">
      <c r="B923" s="192"/>
      <c r="C923" s="193"/>
      <c r="D923" s="194" t="s">
        <v>165</v>
      </c>
      <c r="E923" s="195" t="s">
        <v>19</v>
      </c>
      <c r="F923" s="196" t="s">
        <v>1844</v>
      </c>
      <c r="G923" s="193"/>
      <c r="H923" s="197">
        <v>15.6</v>
      </c>
      <c r="I923" s="198"/>
      <c r="J923" s="193"/>
      <c r="K923" s="193"/>
      <c r="L923" s="199"/>
      <c r="M923" s="200"/>
      <c r="N923" s="201"/>
      <c r="O923" s="201"/>
      <c r="P923" s="201"/>
      <c r="Q923" s="201"/>
      <c r="R923" s="201"/>
      <c r="S923" s="201"/>
      <c r="T923" s="202"/>
      <c r="AT923" s="203" t="s">
        <v>165</v>
      </c>
      <c r="AU923" s="203" t="s">
        <v>83</v>
      </c>
      <c r="AV923" s="13" t="s">
        <v>83</v>
      </c>
      <c r="AW923" s="13" t="s">
        <v>35</v>
      </c>
      <c r="AX923" s="13" t="s">
        <v>73</v>
      </c>
      <c r="AY923" s="203" t="s">
        <v>155</v>
      </c>
    </row>
    <row r="924" spans="1:65" s="13" customFormat="1" ht="10.199999999999999" x14ac:dyDescent="0.2">
      <c r="B924" s="192"/>
      <c r="C924" s="193"/>
      <c r="D924" s="194" t="s">
        <v>165</v>
      </c>
      <c r="E924" s="195" t="s">
        <v>19</v>
      </c>
      <c r="F924" s="196" t="s">
        <v>1845</v>
      </c>
      <c r="G924" s="193"/>
      <c r="H924" s="197">
        <v>15.4</v>
      </c>
      <c r="I924" s="198"/>
      <c r="J924" s="193"/>
      <c r="K924" s="193"/>
      <c r="L924" s="199"/>
      <c r="M924" s="200"/>
      <c r="N924" s="201"/>
      <c r="O924" s="201"/>
      <c r="P924" s="201"/>
      <c r="Q924" s="201"/>
      <c r="R924" s="201"/>
      <c r="S924" s="201"/>
      <c r="T924" s="202"/>
      <c r="AT924" s="203" t="s">
        <v>165</v>
      </c>
      <c r="AU924" s="203" t="s">
        <v>83</v>
      </c>
      <c r="AV924" s="13" t="s">
        <v>83</v>
      </c>
      <c r="AW924" s="13" t="s">
        <v>35</v>
      </c>
      <c r="AX924" s="13" t="s">
        <v>73</v>
      </c>
      <c r="AY924" s="203" t="s">
        <v>155</v>
      </c>
    </row>
    <row r="925" spans="1:65" s="14" customFormat="1" ht="10.199999999999999" x14ac:dyDescent="0.2">
      <c r="B925" s="204"/>
      <c r="C925" s="205"/>
      <c r="D925" s="194" t="s">
        <v>165</v>
      </c>
      <c r="E925" s="206" t="s">
        <v>19</v>
      </c>
      <c r="F925" s="207" t="s">
        <v>168</v>
      </c>
      <c r="G925" s="205"/>
      <c r="H925" s="208">
        <v>190.21199999999999</v>
      </c>
      <c r="I925" s="209"/>
      <c r="J925" s="205"/>
      <c r="K925" s="205"/>
      <c r="L925" s="210"/>
      <c r="M925" s="211"/>
      <c r="N925" s="212"/>
      <c r="O925" s="212"/>
      <c r="P925" s="212"/>
      <c r="Q925" s="212"/>
      <c r="R925" s="212"/>
      <c r="S925" s="212"/>
      <c r="T925" s="213"/>
      <c r="AT925" s="214" t="s">
        <v>165</v>
      </c>
      <c r="AU925" s="214" t="s">
        <v>83</v>
      </c>
      <c r="AV925" s="14" t="s">
        <v>161</v>
      </c>
      <c r="AW925" s="14" t="s">
        <v>35</v>
      </c>
      <c r="AX925" s="14" t="s">
        <v>81</v>
      </c>
      <c r="AY925" s="214" t="s">
        <v>155</v>
      </c>
    </row>
    <row r="926" spans="1:65" s="2" customFormat="1" ht="24.15" customHeight="1" x14ac:dyDescent="0.2">
      <c r="A926" s="34"/>
      <c r="B926" s="35"/>
      <c r="C926" s="174" t="s">
        <v>1846</v>
      </c>
      <c r="D926" s="174" t="s">
        <v>157</v>
      </c>
      <c r="E926" s="175" t="s">
        <v>1847</v>
      </c>
      <c r="F926" s="176" t="s">
        <v>1848</v>
      </c>
      <c r="G926" s="177" t="s">
        <v>103</v>
      </c>
      <c r="H926" s="178">
        <v>397.46100000000001</v>
      </c>
      <c r="I926" s="179"/>
      <c r="J926" s="180">
        <f>ROUND(I926*H926,2)</f>
        <v>0</v>
      </c>
      <c r="K926" s="176" t="s">
        <v>160</v>
      </c>
      <c r="L926" s="39"/>
      <c r="M926" s="181" t="s">
        <v>19</v>
      </c>
      <c r="N926" s="182" t="s">
        <v>44</v>
      </c>
      <c r="O926" s="64"/>
      <c r="P926" s="183">
        <f>O926*H926</f>
        <v>0</v>
      </c>
      <c r="Q926" s="183">
        <v>5.3E-3</v>
      </c>
      <c r="R926" s="183">
        <f>Q926*H926</f>
        <v>2.1065433000000002</v>
      </c>
      <c r="S926" s="183">
        <v>0</v>
      </c>
      <c r="T926" s="184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85" t="s">
        <v>251</v>
      </c>
      <c r="AT926" s="185" t="s">
        <v>157</v>
      </c>
      <c r="AU926" s="185" t="s">
        <v>83</v>
      </c>
      <c r="AY926" s="17" t="s">
        <v>155</v>
      </c>
      <c r="BE926" s="186">
        <f>IF(N926="základní",J926,0)</f>
        <v>0</v>
      </c>
      <c r="BF926" s="186">
        <f>IF(N926="snížená",J926,0)</f>
        <v>0</v>
      </c>
      <c r="BG926" s="186">
        <f>IF(N926="zákl. přenesená",J926,0)</f>
        <v>0</v>
      </c>
      <c r="BH926" s="186">
        <f>IF(N926="sníž. přenesená",J926,0)</f>
        <v>0</v>
      </c>
      <c r="BI926" s="186">
        <f>IF(N926="nulová",J926,0)</f>
        <v>0</v>
      </c>
      <c r="BJ926" s="17" t="s">
        <v>81</v>
      </c>
      <c r="BK926" s="186">
        <f>ROUND(I926*H926,2)</f>
        <v>0</v>
      </c>
      <c r="BL926" s="17" t="s">
        <v>251</v>
      </c>
      <c r="BM926" s="185" t="s">
        <v>1849</v>
      </c>
    </row>
    <row r="927" spans="1:65" s="2" customFormat="1" ht="10.199999999999999" x14ac:dyDescent="0.2">
      <c r="A927" s="34"/>
      <c r="B927" s="35"/>
      <c r="C927" s="36"/>
      <c r="D927" s="187" t="s">
        <v>163</v>
      </c>
      <c r="E927" s="36"/>
      <c r="F927" s="188" t="s">
        <v>1850</v>
      </c>
      <c r="G927" s="36"/>
      <c r="H927" s="36"/>
      <c r="I927" s="189"/>
      <c r="J927" s="36"/>
      <c r="K927" s="36"/>
      <c r="L927" s="39"/>
      <c r="M927" s="190"/>
      <c r="N927" s="191"/>
      <c r="O927" s="64"/>
      <c r="P927" s="64"/>
      <c r="Q927" s="64"/>
      <c r="R927" s="64"/>
      <c r="S927" s="64"/>
      <c r="T927" s="65"/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T927" s="17" t="s">
        <v>163</v>
      </c>
      <c r="AU927" s="17" t="s">
        <v>83</v>
      </c>
    </row>
    <row r="928" spans="1:65" s="13" customFormat="1" ht="10.199999999999999" x14ac:dyDescent="0.2">
      <c r="B928" s="192"/>
      <c r="C928" s="193"/>
      <c r="D928" s="194" t="s">
        <v>165</v>
      </c>
      <c r="E928" s="195" t="s">
        <v>19</v>
      </c>
      <c r="F928" s="196" t="s">
        <v>1851</v>
      </c>
      <c r="G928" s="193"/>
      <c r="H928" s="197">
        <v>33.799999999999997</v>
      </c>
      <c r="I928" s="198"/>
      <c r="J928" s="193"/>
      <c r="K928" s="193"/>
      <c r="L928" s="199"/>
      <c r="M928" s="200"/>
      <c r="N928" s="201"/>
      <c r="O928" s="201"/>
      <c r="P928" s="201"/>
      <c r="Q928" s="201"/>
      <c r="R928" s="201"/>
      <c r="S928" s="201"/>
      <c r="T928" s="202"/>
      <c r="AT928" s="203" t="s">
        <v>165</v>
      </c>
      <c r="AU928" s="203" t="s">
        <v>83</v>
      </c>
      <c r="AV928" s="13" t="s">
        <v>83</v>
      </c>
      <c r="AW928" s="13" t="s">
        <v>35</v>
      </c>
      <c r="AX928" s="13" t="s">
        <v>73</v>
      </c>
      <c r="AY928" s="203" t="s">
        <v>155</v>
      </c>
    </row>
    <row r="929" spans="1:65" s="13" customFormat="1" ht="10.199999999999999" x14ac:dyDescent="0.2">
      <c r="B929" s="192"/>
      <c r="C929" s="193"/>
      <c r="D929" s="194" t="s">
        <v>165</v>
      </c>
      <c r="E929" s="195" t="s">
        <v>19</v>
      </c>
      <c r="F929" s="196" t="s">
        <v>1852</v>
      </c>
      <c r="G929" s="193"/>
      <c r="H929" s="197">
        <v>68.400000000000006</v>
      </c>
      <c r="I929" s="198"/>
      <c r="J929" s="193"/>
      <c r="K929" s="193"/>
      <c r="L929" s="199"/>
      <c r="M929" s="200"/>
      <c r="N929" s="201"/>
      <c r="O929" s="201"/>
      <c r="P929" s="201"/>
      <c r="Q929" s="201"/>
      <c r="R929" s="201"/>
      <c r="S929" s="201"/>
      <c r="T929" s="202"/>
      <c r="AT929" s="203" t="s">
        <v>165</v>
      </c>
      <c r="AU929" s="203" t="s">
        <v>83</v>
      </c>
      <c r="AV929" s="13" t="s">
        <v>83</v>
      </c>
      <c r="AW929" s="13" t="s">
        <v>35</v>
      </c>
      <c r="AX929" s="13" t="s">
        <v>73</v>
      </c>
      <c r="AY929" s="203" t="s">
        <v>155</v>
      </c>
    </row>
    <row r="930" spans="1:65" s="13" customFormat="1" ht="10.199999999999999" x14ac:dyDescent="0.2">
      <c r="B930" s="192"/>
      <c r="C930" s="193"/>
      <c r="D930" s="194" t="s">
        <v>165</v>
      </c>
      <c r="E930" s="195" t="s">
        <v>19</v>
      </c>
      <c r="F930" s="196" t="s">
        <v>1853</v>
      </c>
      <c r="G930" s="193"/>
      <c r="H930" s="197">
        <v>10.95</v>
      </c>
      <c r="I930" s="198"/>
      <c r="J930" s="193"/>
      <c r="K930" s="193"/>
      <c r="L930" s="199"/>
      <c r="M930" s="200"/>
      <c r="N930" s="201"/>
      <c r="O930" s="201"/>
      <c r="P930" s="201"/>
      <c r="Q930" s="201"/>
      <c r="R930" s="201"/>
      <c r="S930" s="201"/>
      <c r="T930" s="202"/>
      <c r="AT930" s="203" t="s">
        <v>165</v>
      </c>
      <c r="AU930" s="203" t="s">
        <v>83</v>
      </c>
      <c r="AV930" s="13" t="s">
        <v>83</v>
      </c>
      <c r="AW930" s="13" t="s">
        <v>35</v>
      </c>
      <c r="AX930" s="13" t="s">
        <v>73</v>
      </c>
      <c r="AY930" s="203" t="s">
        <v>155</v>
      </c>
    </row>
    <row r="931" spans="1:65" s="13" customFormat="1" ht="10.199999999999999" x14ac:dyDescent="0.2">
      <c r="B931" s="192"/>
      <c r="C931" s="193"/>
      <c r="D931" s="194" t="s">
        <v>165</v>
      </c>
      <c r="E931" s="195" t="s">
        <v>19</v>
      </c>
      <c r="F931" s="196" t="s">
        <v>1854</v>
      </c>
      <c r="G931" s="193"/>
      <c r="H931" s="197">
        <v>27.81</v>
      </c>
      <c r="I931" s="198"/>
      <c r="J931" s="193"/>
      <c r="K931" s="193"/>
      <c r="L931" s="199"/>
      <c r="M931" s="200"/>
      <c r="N931" s="201"/>
      <c r="O931" s="201"/>
      <c r="P931" s="201"/>
      <c r="Q931" s="201"/>
      <c r="R931" s="201"/>
      <c r="S931" s="201"/>
      <c r="T931" s="202"/>
      <c r="AT931" s="203" t="s">
        <v>165</v>
      </c>
      <c r="AU931" s="203" t="s">
        <v>83</v>
      </c>
      <c r="AV931" s="13" t="s">
        <v>83</v>
      </c>
      <c r="AW931" s="13" t="s">
        <v>35</v>
      </c>
      <c r="AX931" s="13" t="s">
        <v>73</v>
      </c>
      <c r="AY931" s="203" t="s">
        <v>155</v>
      </c>
    </row>
    <row r="932" spans="1:65" s="13" customFormat="1" ht="20.399999999999999" x14ac:dyDescent="0.2">
      <c r="B932" s="192"/>
      <c r="C932" s="193"/>
      <c r="D932" s="194" t="s">
        <v>165</v>
      </c>
      <c r="E932" s="195" t="s">
        <v>19</v>
      </c>
      <c r="F932" s="196" t="s">
        <v>1855</v>
      </c>
      <c r="G932" s="193"/>
      <c r="H932" s="197">
        <v>142.636</v>
      </c>
      <c r="I932" s="198"/>
      <c r="J932" s="193"/>
      <c r="K932" s="193"/>
      <c r="L932" s="199"/>
      <c r="M932" s="200"/>
      <c r="N932" s="201"/>
      <c r="O932" s="201"/>
      <c r="P932" s="201"/>
      <c r="Q932" s="201"/>
      <c r="R932" s="201"/>
      <c r="S932" s="201"/>
      <c r="T932" s="202"/>
      <c r="AT932" s="203" t="s">
        <v>165</v>
      </c>
      <c r="AU932" s="203" t="s">
        <v>83</v>
      </c>
      <c r="AV932" s="13" t="s">
        <v>83</v>
      </c>
      <c r="AW932" s="13" t="s">
        <v>35</v>
      </c>
      <c r="AX932" s="13" t="s">
        <v>73</v>
      </c>
      <c r="AY932" s="203" t="s">
        <v>155</v>
      </c>
    </row>
    <row r="933" spans="1:65" s="13" customFormat="1" ht="10.199999999999999" x14ac:dyDescent="0.2">
      <c r="B933" s="192"/>
      <c r="C933" s="193"/>
      <c r="D933" s="194" t="s">
        <v>165</v>
      </c>
      <c r="E933" s="195" t="s">
        <v>19</v>
      </c>
      <c r="F933" s="196" t="s">
        <v>1856</v>
      </c>
      <c r="G933" s="193"/>
      <c r="H933" s="197">
        <v>47.225000000000001</v>
      </c>
      <c r="I933" s="198"/>
      <c r="J933" s="193"/>
      <c r="K933" s="193"/>
      <c r="L933" s="199"/>
      <c r="M933" s="200"/>
      <c r="N933" s="201"/>
      <c r="O933" s="201"/>
      <c r="P933" s="201"/>
      <c r="Q933" s="201"/>
      <c r="R933" s="201"/>
      <c r="S933" s="201"/>
      <c r="T933" s="202"/>
      <c r="AT933" s="203" t="s">
        <v>165</v>
      </c>
      <c r="AU933" s="203" t="s">
        <v>83</v>
      </c>
      <c r="AV933" s="13" t="s">
        <v>83</v>
      </c>
      <c r="AW933" s="13" t="s">
        <v>35</v>
      </c>
      <c r="AX933" s="13" t="s">
        <v>73</v>
      </c>
      <c r="AY933" s="203" t="s">
        <v>155</v>
      </c>
    </row>
    <row r="934" spans="1:65" s="13" customFormat="1" ht="10.199999999999999" x14ac:dyDescent="0.2">
      <c r="B934" s="192"/>
      <c r="C934" s="193"/>
      <c r="D934" s="194" t="s">
        <v>165</v>
      </c>
      <c r="E934" s="195" t="s">
        <v>19</v>
      </c>
      <c r="F934" s="196" t="s">
        <v>1857</v>
      </c>
      <c r="G934" s="193"/>
      <c r="H934" s="197">
        <v>66.64</v>
      </c>
      <c r="I934" s="198"/>
      <c r="J934" s="193"/>
      <c r="K934" s="193"/>
      <c r="L934" s="199"/>
      <c r="M934" s="200"/>
      <c r="N934" s="201"/>
      <c r="O934" s="201"/>
      <c r="P934" s="201"/>
      <c r="Q934" s="201"/>
      <c r="R934" s="201"/>
      <c r="S934" s="201"/>
      <c r="T934" s="202"/>
      <c r="AT934" s="203" t="s">
        <v>165</v>
      </c>
      <c r="AU934" s="203" t="s">
        <v>83</v>
      </c>
      <c r="AV934" s="13" t="s">
        <v>83</v>
      </c>
      <c r="AW934" s="13" t="s">
        <v>35</v>
      </c>
      <c r="AX934" s="13" t="s">
        <v>73</v>
      </c>
      <c r="AY934" s="203" t="s">
        <v>155</v>
      </c>
    </row>
    <row r="935" spans="1:65" s="14" customFormat="1" ht="10.199999999999999" x14ac:dyDescent="0.2">
      <c r="B935" s="204"/>
      <c r="C935" s="205"/>
      <c r="D935" s="194" t="s">
        <v>165</v>
      </c>
      <c r="E935" s="206" t="s">
        <v>19</v>
      </c>
      <c r="F935" s="207" t="s">
        <v>168</v>
      </c>
      <c r="G935" s="205"/>
      <c r="H935" s="208">
        <v>397.46100000000001</v>
      </c>
      <c r="I935" s="209"/>
      <c r="J935" s="205"/>
      <c r="K935" s="205"/>
      <c r="L935" s="210"/>
      <c r="M935" s="211"/>
      <c r="N935" s="212"/>
      <c r="O935" s="212"/>
      <c r="P935" s="212"/>
      <c r="Q935" s="212"/>
      <c r="R935" s="212"/>
      <c r="S935" s="212"/>
      <c r="T935" s="213"/>
      <c r="AT935" s="214" t="s">
        <v>165</v>
      </c>
      <c r="AU935" s="214" t="s">
        <v>83</v>
      </c>
      <c r="AV935" s="14" t="s">
        <v>161</v>
      </c>
      <c r="AW935" s="14" t="s">
        <v>35</v>
      </c>
      <c r="AX935" s="14" t="s">
        <v>81</v>
      </c>
      <c r="AY935" s="214" t="s">
        <v>155</v>
      </c>
    </row>
    <row r="936" spans="1:65" s="2" customFormat="1" ht="16.5" customHeight="1" x14ac:dyDescent="0.2">
      <c r="A936" s="34"/>
      <c r="B936" s="35"/>
      <c r="C936" s="215" t="s">
        <v>1858</v>
      </c>
      <c r="D936" s="215" t="s">
        <v>336</v>
      </c>
      <c r="E936" s="216" t="s">
        <v>1859</v>
      </c>
      <c r="F936" s="217" t="s">
        <v>1860</v>
      </c>
      <c r="G936" s="218" t="s">
        <v>103</v>
      </c>
      <c r="H936" s="219">
        <v>437.20699999999999</v>
      </c>
      <c r="I936" s="220"/>
      <c r="J936" s="221">
        <f>ROUND(I936*H936,2)</f>
        <v>0</v>
      </c>
      <c r="K936" s="217" t="s">
        <v>160</v>
      </c>
      <c r="L936" s="222"/>
      <c r="M936" s="223" t="s">
        <v>19</v>
      </c>
      <c r="N936" s="224" t="s">
        <v>44</v>
      </c>
      <c r="O936" s="64"/>
      <c r="P936" s="183">
        <f>O936*H936</f>
        <v>0</v>
      </c>
      <c r="Q936" s="183">
        <v>1.26E-2</v>
      </c>
      <c r="R936" s="183">
        <f>Q936*H936</f>
        <v>5.5088081999999998</v>
      </c>
      <c r="S936" s="183">
        <v>0</v>
      </c>
      <c r="T936" s="184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85" t="s">
        <v>349</v>
      </c>
      <c r="AT936" s="185" t="s">
        <v>336</v>
      </c>
      <c r="AU936" s="185" t="s">
        <v>83</v>
      </c>
      <c r="AY936" s="17" t="s">
        <v>155</v>
      </c>
      <c r="BE936" s="186">
        <f>IF(N936="základní",J936,0)</f>
        <v>0</v>
      </c>
      <c r="BF936" s="186">
        <f>IF(N936="snížená",J936,0)</f>
        <v>0</v>
      </c>
      <c r="BG936" s="186">
        <f>IF(N936="zákl. přenesená",J936,0)</f>
        <v>0</v>
      </c>
      <c r="BH936" s="186">
        <f>IF(N936="sníž. přenesená",J936,0)</f>
        <v>0</v>
      </c>
      <c r="BI936" s="186">
        <f>IF(N936="nulová",J936,0)</f>
        <v>0</v>
      </c>
      <c r="BJ936" s="17" t="s">
        <v>81</v>
      </c>
      <c r="BK936" s="186">
        <f>ROUND(I936*H936,2)</f>
        <v>0</v>
      </c>
      <c r="BL936" s="17" t="s">
        <v>251</v>
      </c>
      <c r="BM936" s="185" t="s">
        <v>1861</v>
      </c>
    </row>
    <row r="937" spans="1:65" s="13" customFormat="1" ht="10.199999999999999" x14ac:dyDescent="0.2">
      <c r="B937" s="192"/>
      <c r="C937" s="193"/>
      <c r="D937" s="194" t="s">
        <v>165</v>
      </c>
      <c r="E937" s="193"/>
      <c r="F937" s="196" t="s">
        <v>1862</v>
      </c>
      <c r="G937" s="193"/>
      <c r="H937" s="197">
        <v>437.20699999999999</v>
      </c>
      <c r="I937" s="198"/>
      <c r="J937" s="193"/>
      <c r="K937" s="193"/>
      <c r="L937" s="199"/>
      <c r="M937" s="200"/>
      <c r="N937" s="201"/>
      <c r="O937" s="201"/>
      <c r="P937" s="201"/>
      <c r="Q937" s="201"/>
      <c r="R937" s="201"/>
      <c r="S937" s="201"/>
      <c r="T937" s="202"/>
      <c r="AT937" s="203" t="s">
        <v>165</v>
      </c>
      <c r="AU937" s="203" t="s">
        <v>83</v>
      </c>
      <c r="AV937" s="13" t="s">
        <v>83</v>
      </c>
      <c r="AW937" s="13" t="s">
        <v>4</v>
      </c>
      <c r="AX937" s="13" t="s">
        <v>81</v>
      </c>
      <c r="AY937" s="203" t="s">
        <v>155</v>
      </c>
    </row>
    <row r="938" spans="1:65" s="2" customFormat="1" ht="16.5" customHeight="1" x14ac:dyDescent="0.2">
      <c r="A938" s="34"/>
      <c r="B938" s="35"/>
      <c r="C938" s="174" t="s">
        <v>1863</v>
      </c>
      <c r="D938" s="174" t="s">
        <v>157</v>
      </c>
      <c r="E938" s="175" t="s">
        <v>1864</v>
      </c>
      <c r="F938" s="176" t="s">
        <v>1865</v>
      </c>
      <c r="G938" s="177" t="s">
        <v>103</v>
      </c>
      <c r="H938" s="178">
        <v>74.88</v>
      </c>
      <c r="I938" s="179"/>
      <c r="J938" s="180">
        <f>ROUND(I938*H938,2)</f>
        <v>0</v>
      </c>
      <c r="K938" s="176" t="s">
        <v>19</v>
      </c>
      <c r="L938" s="39"/>
      <c r="M938" s="181" t="s">
        <v>19</v>
      </c>
      <c r="N938" s="182" t="s">
        <v>44</v>
      </c>
      <c r="O938" s="64"/>
      <c r="P938" s="183">
        <f>O938*H938</f>
        <v>0</v>
      </c>
      <c r="Q938" s="183">
        <v>0</v>
      </c>
      <c r="R938" s="183">
        <f>Q938*H938</f>
        <v>0</v>
      </c>
      <c r="S938" s="183">
        <v>0</v>
      </c>
      <c r="T938" s="184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85" t="s">
        <v>251</v>
      </c>
      <c r="AT938" s="185" t="s">
        <v>157</v>
      </c>
      <c r="AU938" s="185" t="s">
        <v>83</v>
      </c>
      <c r="AY938" s="17" t="s">
        <v>155</v>
      </c>
      <c r="BE938" s="186">
        <f>IF(N938="základní",J938,0)</f>
        <v>0</v>
      </c>
      <c r="BF938" s="186">
        <f>IF(N938="snížená",J938,0)</f>
        <v>0</v>
      </c>
      <c r="BG938" s="186">
        <f>IF(N938="zákl. přenesená",J938,0)</f>
        <v>0</v>
      </c>
      <c r="BH938" s="186">
        <f>IF(N938="sníž. přenesená",J938,0)</f>
        <v>0</v>
      </c>
      <c r="BI938" s="186">
        <f>IF(N938="nulová",J938,0)</f>
        <v>0</v>
      </c>
      <c r="BJ938" s="17" t="s">
        <v>81</v>
      </c>
      <c r="BK938" s="186">
        <f>ROUND(I938*H938,2)</f>
        <v>0</v>
      </c>
      <c r="BL938" s="17" t="s">
        <v>251</v>
      </c>
      <c r="BM938" s="185" t="s">
        <v>1866</v>
      </c>
    </row>
    <row r="939" spans="1:65" s="13" customFormat="1" ht="10.199999999999999" x14ac:dyDescent="0.2">
      <c r="B939" s="192"/>
      <c r="C939" s="193"/>
      <c r="D939" s="194" t="s">
        <v>165</v>
      </c>
      <c r="E939" s="195" t="s">
        <v>19</v>
      </c>
      <c r="F939" s="196" t="s">
        <v>1867</v>
      </c>
      <c r="G939" s="193"/>
      <c r="H939" s="197">
        <v>44.68</v>
      </c>
      <c r="I939" s="198"/>
      <c r="J939" s="193"/>
      <c r="K939" s="193"/>
      <c r="L939" s="199"/>
      <c r="M939" s="200"/>
      <c r="N939" s="201"/>
      <c r="O939" s="201"/>
      <c r="P939" s="201"/>
      <c r="Q939" s="201"/>
      <c r="R939" s="201"/>
      <c r="S939" s="201"/>
      <c r="T939" s="202"/>
      <c r="AT939" s="203" t="s">
        <v>165</v>
      </c>
      <c r="AU939" s="203" t="s">
        <v>83</v>
      </c>
      <c r="AV939" s="13" t="s">
        <v>83</v>
      </c>
      <c r="AW939" s="13" t="s">
        <v>35</v>
      </c>
      <c r="AX939" s="13" t="s">
        <v>73</v>
      </c>
      <c r="AY939" s="203" t="s">
        <v>155</v>
      </c>
    </row>
    <row r="940" spans="1:65" s="13" customFormat="1" ht="10.199999999999999" x14ac:dyDescent="0.2">
      <c r="B940" s="192"/>
      <c r="C940" s="193"/>
      <c r="D940" s="194" t="s">
        <v>165</v>
      </c>
      <c r="E940" s="195" t="s">
        <v>19</v>
      </c>
      <c r="F940" s="196" t="s">
        <v>1868</v>
      </c>
      <c r="G940" s="193"/>
      <c r="H940" s="197">
        <v>30.2</v>
      </c>
      <c r="I940" s="198"/>
      <c r="J940" s="193"/>
      <c r="K940" s="193"/>
      <c r="L940" s="199"/>
      <c r="M940" s="200"/>
      <c r="N940" s="201"/>
      <c r="O940" s="201"/>
      <c r="P940" s="201"/>
      <c r="Q940" s="201"/>
      <c r="R940" s="201"/>
      <c r="S940" s="201"/>
      <c r="T940" s="202"/>
      <c r="AT940" s="203" t="s">
        <v>165</v>
      </c>
      <c r="AU940" s="203" t="s">
        <v>83</v>
      </c>
      <c r="AV940" s="13" t="s">
        <v>83</v>
      </c>
      <c r="AW940" s="13" t="s">
        <v>35</v>
      </c>
      <c r="AX940" s="13" t="s">
        <v>73</v>
      </c>
      <c r="AY940" s="203" t="s">
        <v>155</v>
      </c>
    </row>
    <row r="941" spans="1:65" s="14" customFormat="1" ht="10.199999999999999" x14ac:dyDescent="0.2">
      <c r="B941" s="204"/>
      <c r="C941" s="205"/>
      <c r="D941" s="194" t="s">
        <v>165</v>
      </c>
      <c r="E941" s="206" t="s">
        <v>19</v>
      </c>
      <c r="F941" s="207" t="s">
        <v>168</v>
      </c>
      <c r="G941" s="205"/>
      <c r="H941" s="208">
        <v>74.88</v>
      </c>
      <c r="I941" s="209"/>
      <c r="J941" s="205"/>
      <c r="K941" s="205"/>
      <c r="L941" s="210"/>
      <c r="M941" s="211"/>
      <c r="N941" s="212"/>
      <c r="O941" s="212"/>
      <c r="P941" s="212"/>
      <c r="Q941" s="212"/>
      <c r="R941" s="212"/>
      <c r="S941" s="212"/>
      <c r="T941" s="213"/>
      <c r="AT941" s="214" t="s">
        <v>165</v>
      </c>
      <c r="AU941" s="214" t="s">
        <v>83</v>
      </c>
      <c r="AV941" s="14" t="s">
        <v>161</v>
      </c>
      <c r="AW941" s="14" t="s">
        <v>35</v>
      </c>
      <c r="AX941" s="14" t="s">
        <v>81</v>
      </c>
      <c r="AY941" s="214" t="s">
        <v>155</v>
      </c>
    </row>
    <row r="942" spans="1:65" s="2" customFormat="1" ht="16.5" customHeight="1" x14ac:dyDescent="0.2">
      <c r="A942" s="34"/>
      <c r="B942" s="35"/>
      <c r="C942" s="174" t="s">
        <v>1869</v>
      </c>
      <c r="D942" s="174" t="s">
        <v>157</v>
      </c>
      <c r="E942" s="175" t="s">
        <v>1870</v>
      </c>
      <c r="F942" s="176" t="s">
        <v>1871</v>
      </c>
      <c r="G942" s="177" t="s">
        <v>103</v>
      </c>
      <c r="H942" s="178">
        <v>89.98</v>
      </c>
      <c r="I942" s="179"/>
      <c r="J942" s="180">
        <f>ROUND(I942*H942,2)</f>
        <v>0</v>
      </c>
      <c r="K942" s="176" t="s">
        <v>160</v>
      </c>
      <c r="L942" s="39"/>
      <c r="M942" s="181" t="s">
        <v>19</v>
      </c>
      <c r="N942" s="182" t="s">
        <v>44</v>
      </c>
      <c r="O942" s="64"/>
      <c r="P942" s="183">
        <f>O942*H942</f>
        <v>0</v>
      </c>
      <c r="Q942" s="183">
        <v>0</v>
      </c>
      <c r="R942" s="183">
        <f>Q942*H942</f>
        <v>0</v>
      </c>
      <c r="S942" s="183">
        <v>6.5040000000000001E-2</v>
      </c>
      <c r="T942" s="184">
        <f>S942*H942</f>
        <v>5.8522992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85" t="s">
        <v>251</v>
      </c>
      <c r="AT942" s="185" t="s">
        <v>157</v>
      </c>
      <c r="AU942" s="185" t="s">
        <v>83</v>
      </c>
      <c r="AY942" s="17" t="s">
        <v>155</v>
      </c>
      <c r="BE942" s="186">
        <f>IF(N942="základní",J942,0)</f>
        <v>0</v>
      </c>
      <c r="BF942" s="186">
        <f>IF(N942="snížená",J942,0)</f>
        <v>0</v>
      </c>
      <c r="BG942" s="186">
        <f>IF(N942="zákl. přenesená",J942,0)</f>
        <v>0</v>
      </c>
      <c r="BH942" s="186">
        <f>IF(N942="sníž. přenesená",J942,0)</f>
        <v>0</v>
      </c>
      <c r="BI942" s="186">
        <f>IF(N942="nulová",J942,0)</f>
        <v>0</v>
      </c>
      <c r="BJ942" s="17" t="s">
        <v>81</v>
      </c>
      <c r="BK942" s="186">
        <f>ROUND(I942*H942,2)</f>
        <v>0</v>
      </c>
      <c r="BL942" s="17" t="s">
        <v>251</v>
      </c>
      <c r="BM942" s="185" t="s">
        <v>1872</v>
      </c>
    </row>
    <row r="943" spans="1:65" s="2" customFormat="1" ht="10.199999999999999" x14ac:dyDescent="0.2">
      <c r="A943" s="34"/>
      <c r="B943" s="35"/>
      <c r="C943" s="36"/>
      <c r="D943" s="187" t="s">
        <v>163</v>
      </c>
      <c r="E943" s="36"/>
      <c r="F943" s="188" t="s">
        <v>1873</v>
      </c>
      <c r="G943" s="36"/>
      <c r="H943" s="36"/>
      <c r="I943" s="189"/>
      <c r="J943" s="36"/>
      <c r="K943" s="36"/>
      <c r="L943" s="39"/>
      <c r="M943" s="190"/>
      <c r="N943" s="191"/>
      <c r="O943" s="64"/>
      <c r="P943" s="64"/>
      <c r="Q943" s="64"/>
      <c r="R943" s="64"/>
      <c r="S943" s="64"/>
      <c r="T943" s="65"/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T943" s="17" t="s">
        <v>163</v>
      </c>
      <c r="AU943" s="17" t="s">
        <v>83</v>
      </c>
    </row>
    <row r="944" spans="1:65" s="13" customFormat="1" ht="10.199999999999999" x14ac:dyDescent="0.2">
      <c r="B944" s="192"/>
      <c r="C944" s="193"/>
      <c r="D944" s="194" t="s">
        <v>165</v>
      </c>
      <c r="E944" s="195" t="s">
        <v>19</v>
      </c>
      <c r="F944" s="196" t="s">
        <v>1736</v>
      </c>
      <c r="G944" s="193"/>
      <c r="H944" s="197">
        <v>89.98</v>
      </c>
      <c r="I944" s="198"/>
      <c r="J944" s="193"/>
      <c r="K944" s="193"/>
      <c r="L944" s="199"/>
      <c r="M944" s="200"/>
      <c r="N944" s="201"/>
      <c r="O944" s="201"/>
      <c r="P944" s="201"/>
      <c r="Q944" s="201"/>
      <c r="R944" s="201"/>
      <c r="S944" s="201"/>
      <c r="T944" s="202"/>
      <c r="AT944" s="203" t="s">
        <v>165</v>
      </c>
      <c r="AU944" s="203" t="s">
        <v>83</v>
      </c>
      <c r="AV944" s="13" t="s">
        <v>83</v>
      </c>
      <c r="AW944" s="13" t="s">
        <v>35</v>
      </c>
      <c r="AX944" s="13" t="s">
        <v>81</v>
      </c>
      <c r="AY944" s="203" t="s">
        <v>155</v>
      </c>
    </row>
    <row r="945" spans="1:65" s="2" customFormat="1" ht="16.5" customHeight="1" x14ac:dyDescent="0.2">
      <c r="A945" s="34"/>
      <c r="B945" s="35"/>
      <c r="C945" s="174" t="s">
        <v>1874</v>
      </c>
      <c r="D945" s="174" t="s">
        <v>157</v>
      </c>
      <c r="E945" s="175" t="s">
        <v>1875</v>
      </c>
      <c r="F945" s="176" t="s">
        <v>1876</v>
      </c>
      <c r="G945" s="177" t="s">
        <v>103</v>
      </c>
      <c r="H945" s="178">
        <v>4.8</v>
      </c>
      <c r="I945" s="179"/>
      <c r="J945" s="180">
        <f>ROUND(I945*H945,2)</f>
        <v>0</v>
      </c>
      <c r="K945" s="176" t="s">
        <v>160</v>
      </c>
      <c r="L945" s="39"/>
      <c r="M945" s="181" t="s">
        <v>19</v>
      </c>
      <c r="N945" s="182" t="s">
        <v>44</v>
      </c>
      <c r="O945" s="64"/>
      <c r="P945" s="183">
        <f>O945*H945</f>
        <v>0</v>
      </c>
      <c r="Q945" s="183">
        <v>6.3000000000000003E-4</v>
      </c>
      <c r="R945" s="183">
        <f>Q945*H945</f>
        <v>3.0240000000000002E-3</v>
      </c>
      <c r="S945" s="183">
        <v>0</v>
      </c>
      <c r="T945" s="184">
        <f>S945*H945</f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185" t="s">
        <v>251</v>
      </c>
      <c r="AT945" s="185" t="s">
        <v>157</v>
      </c>
      <c r="AU945" s="185" t="s">
        <v>83</v>
      </c>
      <c r="AY945" s="17" t="s">
        <v>155</v>
      </c>
      <c r="BE945" s="186">
        <f>IF(N945="základní",J945,0)</f>
        <v>0</v>
      </c>
      <c r="BF945" s="186">
        <f>IF(N945="snížená",J945,0)</f>
        <v>0</v>
      </c>
      <c r="BG945" s="186">
        <f>IF(N945="zákl. přenesená",J945,0)</f>
        <v>0</v>
      </c>
      <c r="BH945" s="186">
        <f>IF(N945="sníž. přenesená",J945,0)</f>
        <v>0</v>
      </c>
      <c r="BI945" s="186">
        <f>IF(N945="nulová",J945,0)</f>
        <v>0</v>
      </c>
      <c r="BJ945" s="17" t="s">
        <v>81</v>
      </c>
      <c r="BK945" s="186">
        <f>ROUND(I945*H945,2)</f>
        <v>0</v>
      </c>
      <c r="BL945" s="17" t="s">
        <v>251</v>
      </c>
      <c r="BM945" s="185" t="s">
        <v>1877</v>
      </c>
    </row>
    <row r="946" spans="1:65" s="2" customFormat="1" ht="10.199999999999999" x14ac:dyDescent="0.2">
      <c r="A946" s="34"/>
      <c r="B946" s="35"/>
      <c r="C946" s="36"/>
      <c r="D946" s="187" t="s">
        <v>163</v>
      </c>
      <c r="E946" s="36"/>
      <c r="F946" s="188" t="s">
        <v>1878</v>
      </c>
      <c r="G946" s="36"/>
      <c r="H946" s="36"/>
      <c r="I946" s="189"/>
      <c r="J946" s="36"/>
      <c r="K946" s="36"/>
      <c r="L946" s="39"/>
      <c r="M946" s="190"/>
      <c r="N946" s="191"/>
      <c r="O946" s="64"/>
      <c r="P946" s="64"/>
      <c r="Q946" s="64"/>
      <c r="R946" s="64"/>
      <c r="S946" s="64"/>
      <c r="T946" s="65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T946" s="17" t="s">
        <v>163</v>
      </c>
      <c r="AU946" s="17" t="s">
        <v>83</v>
      </c>
    </row>
    <row r="947" spans="1:65" s="13" customFormat="1" ht="10.199999999999999" x14ac:dyDescent="0.2">
      <c r="B947" s="192"/>
      <c r="C947" s="193"/>
      <c r="D947" s="194" t="s">
        <v>165</v>
      </c>
      <c r="E947" s="195" t="s">
        <v>19</v>
      </c>
      <c r="F947" s="196" t="s">
        <v>1879</v>
      </c>
      <c r="G947" s="193"/>
      <c r="H947" s="197">
        <v>4.8</v>
      </c>
      <c r="I947" s="198"/>
      <c r="J947" s="193"/>
      <c r="K947" s="193"/>
      <c r="L947" s="199"/>
      <c r="M947" s="200"/>
      <c r="N947" s="201"/>
      <c r="O947" s="201"/>
      <c r="P947" s="201"/>
      <c r="Q947" s="201"/>
      <c r="R947" s="201"/>
      <c r="S947" s="201"/>
      <c r="T947" s="202"/>
      <c r="AT947" s="203" t="s">
        <v>165</v>
      </c>
      <c r="AU947" s="203" t="s">
        <v>83</v>
      </c>
      <c r="AV947" s="13" t="s">
        <v>83</v>
      </c>
      <c r="AW947" s="13" t="s">
        <v>35</v>
      </c>
      <c r="AX947" s="13" t="s">
        <v>81</v>
      </c>
      <c r="AY947" s="203" t="s">
        <v>155</v>
      </c>
    </row>
    <row r="948" spans="1:65" s="2" customFormat="1" ht="16.5" customHeight="1" x14ac:dyDescent="0.2">
      <c r="A948" s="34"/>
      <c r="B948" s="35"/>
      <c r="C948" s="215" t="s">
        <v>1880</v>
      </c>
      <c r="D948" s="215" t="s">
        <v>336</v>
      </c>
      <c r="E948" s="216" t="s">
        <v>1881</v>
      </c>
      <c r="F948" s="217" t="s">
        <v>1882</v>
      </c>
      <c r="G948" s="218" t="s">
        <v>103</v>
      </c>
      <c r="H948" s="219">
        <v>5.28</v>
      </c>
      <c r="I948" s="220"/>
      <c r="J948" s="221">
        <f>ROUND(I948*H948,2)</f>
        <v>0</v>
      </c>
      <c r="K948" s="217" t="s">
        <v>160</v>
      </c>
      <c r="L948" s="222"/>
      <c r="M948" s="223" t="s">
        <v>19</v>
      </c>
      <c r="N948" s="224" t="s">
        <v>44</v>
      </c>
      <c r="O948" s="64"/>
      <c r="P948" s="183">
        <f>O948*H948</f>
        <v>0</v>
      </c>
      <c r="Q948" s="183">
        <v>0.01</v>
      </c>
      <c r="R948" s="183">
        <f>Q948*H948</f>
        <v>5.2800000000000007E-2</v>
      </c>
      <c r="S948" s="183">
        <v>0</v>
      </c>
      <c r="T948" s="184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85" t="s">
        <v>349</v>
      </c>
      <c r="AT948" s="185" t="s">
        <v>336</v>
      </c>
      <c r="AU948" s="185" t="s">
        <v>83</v>
      </c>
      <c r="AY948" s="17" t="s">
        <v>155</v>
      </c>
      <c r="BE948" s="186">
        <f>IF(N948="základní",J948,0)</f>
        <v>0</v>
      </c>
      <c r="BF948" s="186">
        <f>IF(N948="snížená",J948,0)</f>
        <v>0</v>
      </c>
      <c r="BG948" s="186">
        <f>IF(N948="zákl. přenesená",J948,0)</f>
        <v>0</v>
      </c>
      <c r="BH948" s="186">
        <f>IF(N948="sníž. přenesená",J948,0)</f>
        <v>0</v>
      </c>
      <c r="BI948" s="186">
        <f>IF(N948="nulová",J948,0)</f>
        <v>0</v>
      </c>
      <c r="BJ948" s="17" t="s">
        <v>81</v>
      </c>
      <c r="BK948" s="186">
        <f>ROUND(I948*H948,2)</f>
        <v>0</v>
      </c>
      <c r="BL948" s="17" t="s">
        <v>251</v>
      </c>
      <c r="BM948" s="185" t="s">
        <v>1883</v>
      </c>
    </row>
    <row r="949" spans="1:65" s="13" customFormat="1" ht="10.199999999999999" x14ac:dyDescent="0.2">
      <c r="B949" s="192"/>
      <c r="C949" s="193"/>
      <c r="D949" s="194" t="s">
        <v>165</v>
      </c>
      <c r="E949" s="193"/>
      <c r="F949" s="196" t="s">
        <v>1884</v>
      </c>
      <c r="G949" s="193"/>
      <c r="H949" s="197">
        <v>5.28</v>
      </c>
      <c r="I949" s="198"/>
      <c r="J949" s="193"/>
      <c r="K949" s="193"/>
      <c r="L949" s="199"/>
      <c r="M949" s="200"/>
      <c r="N949" s="201"/>
      <c r="O949" s="201"/>
      <c r="P949" s="201"/>
      <c r="Q949" s="201"/>
      <c r="R949" s="201"/>
      <c r="S949" s="201"/>
      <c r="T949" s="202"/>
      <c r="AT949" s="203" t="s">
        <v>165</v>
      </c>
      <c r="AU949" s="203" t="s">
        <v>83</v>
      </c>
      <c r="AV949" s="13" t="s">
        <v>83</v>
      </c>
      <c r="AW949" s="13" t="s">
        <v>4</v>
      </c>
      <c r="AX949" s="13" t="s">
        <v>81</v>
      </c>
      <c r="AY949" s="203" t="s">
        <v>155</v>
      </c>
    </row>
    <row r="950" spans="1:65" s="2" customFormat="1" ht="16.5" customHeight="1" x14ac:dyDescent="0.2">
      <c r="A950" s="34"/>
      <c r="B950" s="35"/>
      <c r="C950" s="174" t="s">
        <v>1885</v>
      </c>
      <c r="D950" s="174" t="s">
        <v>157</v>
      </c>
      <c r="E950" s="175" t="s">
        <v>1886</v>
      </c>
      <c r="F950" s="176" t="s">
        <v>1887</v>
      </c>
      <c r="G950" s="177" t="s">
        <v>307</v>
      </c>
      <c r="H950" s="178">
        <v>350.77</v>
      </c>
      <c r="I950" s="179"/>
      <c r="J950" s="180">
        <f>ROUND(I950*H950,2)</f>
        <v>0</v>
      </c>
      <c r="K950" s="176" t="s">
        <v>160</v>
      </c>
      <c r="L950" s="39"/>
      <c r="M950" s="181" t="s">
        <v>19</v>
      </c>
      <c r="N950" s="182" t="s">
        <v>44</v>
      </c>
      <c r="O950" s="64"/>
      <c r="P950" s="183">
        <f>O950*H950</f>
        <v>0</v>
      </c>
      <c r="Q950" s="183">
        <v>5.0000000000000001E-4</v>
      </c>
      <c r="R950" s="183">
        <f>Q950*H950</f>
        <v>0.17538499999999999</v>
      </c>
      <c r="S950" s="183">
        <v>0</v>
      </c>
      <c r="T950" s="184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85" t="s">
        <v>251</v>
      </c>
      <c r="AT950" s="185" t="s">
        <v>157</v>
      </c>
      <c r="AU950" s="185" t="s">
        <v>83</v>
      </c>
      <c r="AY950" s="17" t="s">
        <v>155</v>
      </c>
      <c r="BE950" s="186">
        <f>IF(N950="základní",J950,0)</f>
        <v>0</v>
      </c>
      <c r="BF950" s="186">
        <f>IF(N950="snížená",J950,0)</f>
        <v>0</v>
      </c>
      <c r="BG950" s="186">
        <f>IF(N950="zákl. přenesená",J950,0)</f>
        <v>0</v>
      </c>
      <c r="BH950" s="186">
        <f>IF(N950="sníž. přenesená",J950,0)</f>
        <v>0</v>
      </c>
      <c r="BI950" s="186">
        <f>IF(N950="nulová",J950,0)</f>
        <v>0</v>
      </c>
      <c r="BJ950" s="17" t="s">
        <v>81</v>
      </c>
      <c r="BK950" s="186">
        <f>ROUND(I950*H950,2)</f>
        <v>0</v>
      </c>
      <c r="BL950" s="17" t="s">
        <v>251</v>
      </c>
      <c r="BM950" s="185" t="s">
        <v>1888</v>
      </c>
    </row>
    <row r="951" spans="1:65" s="2" customFormat="1" ht="10.199999999999999" x14ac:dyDescent="0.2">
      <c r="A951" s="34"/>
      <c r="B951" s="35"/>
      <c r="C951" s="36"/>
      <c r="D951" s="187" t="s">
        <v>163</v>
      </c>
      <c r="E951" s="36"/>
      <c r="F951" s="188" t="s">
        <v>1889</v>
      </c>
      <c r="G951" s="36"/>
      <c r="H951" s="36"/>
      <c r="I951" s="189"/>
      <c r="J951" s="36"/>
      <c r="K951" s="36"/>
      <c r="L951" s="39"/>
      <c r="M951" s="190"/>
      <c r="N951" s="191"/>
      <c r="O951" s="64"/>
      <c r="P951" s="64"/>
      <c r="Q951" s="64"/>
      <c r="R951" s="64"/>
      <c r="S951" s="64"/>
      <c r="T951" s="65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T951" s="17" t="s">
        <v>163</v>
      </c>
      <c r="AU951" s="17" t="s">
        <v>83</v>
      </c>
    </row>
    <row r="952" spans="1:65" s="13" customFormat="1" ht="10.199999999999999" x14ac:dyDescent="0.2">
      <c r="B952" s="192"/>
      <c r="C952" s="193"/>
      <c r="D952" s="194" t="s">
        <v>165</v>
      </c>
      <c r="E952" s="195" t="s">
        <v>19</v>
      </c>
      <c r="F952" s="196" t="s">
        <v>1890</v>
      </c>
      <c r="G952" s="193"/>
      <c r="H952" s="197">
        <v>36.9</v>
      </c>
      <c r="I952" s="198"/>
      <c r="J952" s="193"/>
      <c r="K952" s="193"/>
      <c r="L952" s="199"/>
      <c r="M952" s="200"/>
      <c r="N952" s="201"/>
      <c r="O952" s="201"/>
      <c r="P952" s="201"/>
      <c r="Q952" s="201"/>
      <c r="R952" s="201"/>
      <c r="S952" s="201"/>
      <c r="T952" s="202"/>
      <c r="AT952" s="203" t="s">
        <v>165</v>
      </c>
      <c r="AU952" s="203" t="s">
        <v>83</v>
      </c>
      <c r="AV952" s="13" t="s">
        <v>83</v>
      </c>
      <c r="AW952" s="13" t="s">
        <v>35</v>
      </c>
      <c r="AX952" s="13" t="s">
        <v>73</v>
      </c>
      <c r="AY952" s="203" t="s">
        <v>155</v>
      </c>
    </row>
    <row r="953" spans="1:65" s="13" customFormat="1" ht="10.199999999999999" x14ac:dyDescent="0.2">
      <c r="B953" s="192"/>
      <c r="C953" s="193"/>
      <c r="D953" s="194" t="s">
        <v>165</v>
      </c>
      <c r="E953" s="195" t="s">
        <v>19</v>
      </c>
      <c r="F953" s="196" t="s">
        <v>311</v>
      </c>
      <c r="G953" s="193"/>
      <c r="H953" s="197">
        <v>45.6</v>
      </c>
      <c r="I953" s="198"/>
      <c r="J953" s="193"/>
      <c r="K953" s="193"/>
      <c r="L953" s="199"/>
      <c r="M953" s="200"/>
      <c r="N953" s="201"/>
      <c r="O953" s="201"/>
      <c r="P953" s="201"/>
      <c r="Q953" s="201"/>
      <c r="R953" s="201"/>
      <c r="S953" s="201"/>
      <c r="T953" s="202"/>
      <c r="AT953" s="203" t="s">
        <v>165</v>
      </c>
      <c r="AU953" s="203" t="s">
        <v>83</v>
      </c>
      <c r="AV953" s="13" t="s">
        <v>83</v>
      </c>
      <c r="AW953" s="13" t="s">
        <v>35</v>
      </c>
      <c r="AX953" s="13" t="s">
        <v>73</v>
      </c>
      <c r="AY953" s="203" t="s">
        <v>155</v>
      </c>
    </row>
    <row r="954" spans="1:65" s="13" customFormat="1" ht="10.199999999999999" x14ac:dyDescent="0.2">
      <c r="B954" s="192"/>
      <c r="C954" s="193"/>
      <c r="D954" s="194" t="s">
        <v>165</v>
      </c>
      <c r="E954" s="195" t="s">
        <v>19</v>
      </c>
      <c r="F954" s="196" t="s">
        <v>312</v>
      </c>
      <c r="G954" s="193"/>
      <c r="H954" s="197">
        <v>7.3</v>
      </c>
      <c r="I954" s="198"/>
      <c r="J954" s="193"/>
      <c r="K954" s="193"/>
      <c r="L954" s="199"/>
      <c r="M954" s="200"/>
      <c r="N954" s="201"/>
      <c r="O954" s="201"/>
      <c r="P954" s="201"/>
      <c r="Q954" s="201"/>
      <c r="R954" s="201"/>
      <c r="S954" s="201"/>
      <c r="T954" s="202"/>
      <c r="AT954" s="203" t="s">
        <v>165</v>
      </c>
      <c r="AU954" s="203" t="s">
        <v>83</v>
      </c>
      <c r="AV954" s="13" t="s">
        <v>83</v>
      </c>
      <c r="AW954" s="13" t="s">
        <v>35</v>
      </c>
      <c r="AX954" s="13" t="s">
        <v>73</v>
      </c>
      <c r="AY954" s="203" t="s">
        <v>155</v>
      </c>
    </row>
    <row r="955" spans="1:65" s="13" customFormat="1" ht="10.199999999999999" x14ac:dyDescent="0.2">
      <c r="B955" s="192"/>
      <c r="C955" s="193"/>
      <c r="D955" s="194" t="s">
        <v>165</v>
      </c>
      <c r="E955" s="195" t="s">
        <v>19</v>
      </c>
      <c r="F955" s="196" t="s">
        <v>313</v>
      </c>
      <c r="G955" s="193"/>
      <c r="H955" s="197">
        <v>26.56</v>
      </c>
      <c r="I955" s="198"/>
      <c r="J955" s="193"/>
      <c r="K955" s="193"/>
      <c r="L955" s="199"/>
      <c r="M955" s="200"/>
      <c r="N955" s="201"/>
      <c r="O955" s="201"/>
      <c r="P955" s="201"/>
      <c r="Q955" s="201"/>
      <c r="R955" s="201"/>
      <c r="S955" s="201"/>
      <c r="T955" s="202"/>
      <c r="AT955" s="203" t="s">
        <v>165</v>
      </c>
      <c r="AU955" s="203" t="s">
        <v>83</v>
      </c>
      <c r="AV955" s="13" t="s">
        <v>83</v>
      </c>
      <c r="AW955" s="13" t="s">
        <v>35</v>
      </c>
      <c r="AX955" s="13" t="s">
        <v>73</v>
      </c>
      <c r="AY955" s="203" t="s">
        <v>155</v>
      </c>
    </row>
    <row r="956" spans="1:65" s="13" customFormat="1" ht="20.399999999999999" x14ac:dyDescent="0.2">
      <c r="B956" s="192"/>
      <c r="C956" s="193"/>
      <c r="D956" s="194" t="s">
        <v>165</v>
      </c>
      <c r="E956" s="195" t="s">
        <v>19</v>
      </c>
      <c r="F956" s="196" t="s">
        <v>314</v>
      </c>
      <c r="G956" s="193"/>
      <c r="H956" s="197">
        <v>130.16</v>
      </c>
      <c r="I956" s="198"/>
      <c r="J956" s="193"/>
      <c r="K956" s="193"/>
      <c r="L956" s="199"/>
      <c r="M956" s="200"/>
      <c r="N956" s="201"/>
      <c r="O956" s="201"/>
      <c r="P956" s="201"/>
      <c r="Q956" s="201"/>
      <c r="R956" s="201"/>
      <c r="S956" s="201"/>
      <c r="T956" s="202"/>
      <c r="AT956" s="203" t="s">
        <v>165</v>
      </c>
      <c r="AU956" s="203" t="s">
        <v>83</v>
      </c>
      <c r="AV956" s="13" t="s">
        <v>83</v>
      </c>
      <c r="AW956" s="13" t="s">
        <v>35</v>
      </c>
      <c r="AX956" s="13" t="s">
        <v>73</v>
      </c>
      <c r="AY956" s="203" t="s">
        <v>155</v>
      </c>
    </row>
    <row r="957" spans="1:65" s="13" customFormat="1" ht="10.199999999999999" x14ac:dyDescent="0.2">
      <c r="B957" s="192"/>
      <c r="C957" s="193"/>
      <c r="D957" s="194" t="s">
        <v>165</v>
      </c>
      <c r="E957" s="195" t="s">
        <v>19</v>
      </c>
      <c r="F957" s="196" t="s">
        <v>315</v>
      </c>
      <c r="G957" s="193"/>
      <c r="H957" s="197">
        <v>39.450000000000003</v>
      </c>
      <c r="I957" s="198"/>
      <c r="J957" s="193"/>
      <c r="K957" s="193"/>
      <c r="L957" s="199"/>
      <c r="M957" s="200"/>
      <c r="N957" s="201"/>
      <c r="O957" s="201"/>
      <c r="P957" s="201"/>
      <c r="Q957" s="201"/>
      <c r="R957" s="201"/>
      <c r="S957" s="201"/>
      <c r="T957" s="202"/>
      <c r="AT957" s="203" t="s">
        <v>165</v>
      </c>
      <c r="AU957" s="203" t="s">
        <v>83</v>
      </c>
      <c r="AV957" s="13" t="s">
        <v>83</v>
      </c>
      <c r="AW957" s="13" t="s">
        <v>35</v>
      </c>
      <c r="AX957" s="13" t="s">
        <v>73</v>
      </c>
      <c r="AY957" s="203" t="s">
        <v>155</v>
      </c>
    </row>
    <row r="958" spans="1:65" s="13" customFormat="1" ht="10.199999999999999" x14ac:dyDescent="0.2">
      <c r="B958" s="192"/>
      <c r="C958" s="193"/>
      <c r="D958" s="194" t="s">
        <v>165</v>
      </c>
      <c r="E958" s="195" t="s">
        <v>19</v>
      </c>
      <c r="F958" s="196" t="s">
        <v>316</v>
      </c>
      <c r="G958" s="193"/>
      <c r="H958" s="197">
        <v>64.8</v>
      </c>
      <c r="I958" s="198"/>
      <c r="J958" s="193"/>
      <c r="K958" s="193"/>
      <c r="L958" s="199"/>
      <c r="M958" s="200"/>
      <c r="N958" s="201"/>
      <c r="O958" s="201"/>
      <c r="P958" s="201"/>
      <c r="Q958" s="201"/>
      <c r="R958" s="201"/>
      <c r="S958" s="201"/>
      <c r="T958" s="202"/>
      <c r="AT958" s="203" t="s">
        <v>165</v>
      </c>
      <c r="AU958" s="203" t="s">
        <v>83</v>
      </c>
      <c r="AV958" s="13" t="s">
        <v>83</v>
      </c>
      <c r="AW958" s="13" t="s">
        <v>35</v>
      </c>
      <c r="AX958" s="13" t="s">
        <v>73</v>
      </c>
      <c r="AY958" s="203" t="s">
        <v>155</v>
      </c>
    </row>
    <row r="959" spans="1:65" s="14" customFormat="1" ht="10.199999999999999" x14ac:dyDescent="0.2">
      <c r="B959" s="204"/>
      <c r="C959" s="205"/>
      <c r="D959" s="194" t="s">
        <v>165</v>
      </c>
      <c r="E959" s="206" t="s">
        <v>19</v>
      </c>
      <c r="F959" s="207" t="s">
        <v>168</v>
      </c>
      <c r="G959" s="205"/>
      <c r="H959" s="208">
        <v>350.77</v>
      </c>
      <c r="I959" s="209"/>
      <c r="J959" s="205"/>
      <c r="K959" s="205"/>
      <c r="L959" s="210"/>
      <c r="M959" s="211"/>
      <c r="N959" s="212"/>
      <c r="O959" s="212"/>
      <c r="P959" s="212"/>
      <c r="Q959" s="212"/>
      <c r="R959" s="212"/>
      <c r="S959" s="212"/>
      <c r="T959" s="213"/>
      <c r="AT959" s="214" t="s">
        <v>165</v>
      </c>
      <c r="AU959" s="214" t="s">
        <v>83</v>
      </c>
      <c r="AV959" s="14" t="s">
        <v>161</v>
      </c>
      <c r="AW959" s="14" t="s">
        <v>35</v>
      </c>
      <c r="AX959" s="14" t="s">
        <v>81</v>
      </c>
      <c r="AY959" s="214" t="s">
        <v>155</v>
      </c>
    </row>
    <row r="960" spans="1:65" s="2" customFormat="1" ht="24.15" customHeight="1" x14ac:dyDescent="0.2">
      <c r="A960" s="34"/>
      <c r="B960" s="35"/>
      <c r="C960" s="174" t="s">
        <v>1891</v>
      </c>
      <c r="D960" s="174" t="s">
        <v>157</v>
      </c>
      <c r="E960" s="175" t="s">
        <v>1892</v>
      </c>
      <c r="F960" s="176" t="s">
        <v>1893</v>
      </c>
      <c r="G960" s="177" t="s">
        <v>203</v>
      </c>
      <c r="H960" s="178">
        <v>8.6120000000000001</v>
      </c>
      <c r="I960" s="179"/>
      <c r="J960" s="180">
        <f>ROUND(I960*H960,2)</f>
        <v>0</v>
      </c>
      <c r="K960" s="176" t="s">
        <v>160</v>
      </c>
      <c r="L960" s="39"/>
      <c r="M960" s="181" t="s">
        <v>19</v>
      </c>
      <c r="N960" s="182" t="s">
        <v>44</v>
      </c>
      <c r="O960" s="64"/>
      <c r="P960" s="183">
        <f>O960*H960</f>
        <v>0</v>
      </c>
      <c r="Q960" s="183">
        <v>0</v>
      </c>
      <c r="R960" s="183">
        <f>Q960*H960</f>
        <v>0</v>
      </c>
      <c r="S960" s="183">
        <v>0</v>
      </c>
      <c r="T960" s="184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85" t="s">
        <v>251</v>
      </c>
      <c r="AT960" s="185" t="s">
        <v>157</v>
      </c>
      <c r="AU960" s="185" t="s">
        <v>83</v>
      </c>
      <c r="AY960" s="17" t="s">
        <v>155</v>
      </c>
      <c r="BE960" s="186">
        <f>IF(N960="základní",J960,0)</f>
        <v>0</v>
      </c>
      <c r="BF960" s="186">
        <f>IF(N960="snížená",J960,0)</f>
        <v>0</v>
      </c>
      <c r="BG960" s="186">
        <f>IF(N960="zákl. přenesená",J960,0)</f>
        <v>0</v>
      </c>
      <c r="BH960" s="186">
        <f>IF(N960="sníž. přenesená",J960,0)</f>
        <v>0</v>
      </c>
      <c r="BI960" s="186">
        <f>IF(N960="nulová",J960,0)</f>
        <v>0</v>
      </c>
      <c r="BJ960" s="17" t="s">
        <v>81</v>
      </c>
      <c r="BK960" s="186">
        <f>ROUND(I960*H960,2)</f>
        <v>0</v>
      </c>
      <c r="BL960" s="17" t="s">
        <v>251</v>
      </c>
      <c r="BM960" s="185" t="s">
        <v>1894</v>
      </c>
    </row>
    <row r="961" spans="1:65" s="2" customFormat="1" ht="10.199999999999999" x14ac:dyDescent="0.2">
      <c r="A961" s="34"/>
      <c r="B961" s="35"/>
      <c r="C961" s="36"/>
      <c r="D961" s="187" t="s">
        <v>163</v>
      </c>
      <c r="E961" s="36"/>
      <c r="F961" s="188" t="s">
        <v>1895</v>
      </c>
      <c r="G961" s="36"/>
      <c r="H961" s="36"/>
      <c r="I961" s="189"/>
      <c r="J961" s="36"/>
      <c r="K961" s="36"/>
      <c r="L961" s="39"/>
      <c r="M961" s="190"/>
      <c r="N961" s="191"/>
      <c r="O961" s="64"/>
      <c r="P961" s="64"/>
      <c r="Q961" s="64"/>
      <c r="R961" s="64"/>
      <c r="S961" s="64"/>
      <c r="T961" s="65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T961" s="17" t="s">
        <v>163</v>
      </c>
      <c r="AU961" s="17" t="s">
        <v>83</v>
      </c>
    </row>
    <row r="962" spans="1:65" s="12" customFormat="1" ht="22.8" customHeight="1" x14ac:dyDescent="0.25">
      <c r="B962" s="158"/>
      <c r="C962" s="159"/>
      <c r="D962" s="160" t="s">
        <v>72</v>
      </c>
      <c r="E962" s="172" t="s">
        <v>1896</v>
      </c>
      <c r="F962" s="172" t="s">
        <v>1897</v>
      </c>
      <c r="G962" s="159"/>
      <c r="H962" s="159"/>
      <c r="I962" s="162"/>
      <c r="J962" s="173">
        <f>BK962</f>
        <v>0</v>
      </c>
      <c r="K962" s="159"/>
      <c r="L962" s="164"/>
      <c r="M962" s="165"/>
      <c r="N962" s="166"/>
      <c r="O962" s="166"/>
      <c r="P962" s="167">
        <f>SUM(P963:P1011)</f>
        <v>0</v>
      </c>
      <c r="Q962" s="166"/>
      <c r="R962" s="167">
        <f>SUM(R963:R1011)</f>
        <v>0.29557300000000003</v>
      </c>
      <c r="S962" s="166"/>
      <c r="T962" s="168">
        <f>SUM(T963:T1011)</f>
        <v>0</v>
      </c>
      <c r="AR962" s="169" t="s">
        <v>83</v>
      </c>
      <c r="AT962" s="170" t="s">
        <v>72</v>
      </c>
      <c r="AU962" s="170" t="s">
        <v>81</v>
      </c>
      <c r="AY962" s="169" t="s">
        <v>155</v>
      </c>
      <c r="BK962" s="171">
        <f>SUM(BK963:BK1011)</f>
        <v>0</v>
      </c>
    </row>
    <row r="963" spans="1:65" s="2" customFormat="1" ht="16.5" customHeight="1" x14ac:dyDescent="0.2">
      <c r="A963" s="34"/>
      <c r="B963" s="35"/>
      <c r="C963" s="174" t="s">
        <v>1898</v>
      </c>
      <c r="D963" s="174" t="s">
        <v>157</v>
      </c>
      <c r="E963" s="175" t="s">
        <v>1899</v>
      </c>
      <c r="F963" s="176" t="s">
        <v>1900</v>
      </c>
      <c r="G963" s="177" t="s">
        <v>103</v>
      </c>
      <c r="H963" s="178">
        <v>500</v>
      </c>
      <c r="I963" s="179"/>
      <c r="J963" s="180">
        <f>ROUND(I963*H963,2)</f>
        <v>0</v>
      </c>
      <c r="K963" s="176" t="s">
        <v>160</v>
      </c>
      <c r="L963" s="39"/>
      <c r="M963" s="181" t="s">
        <v>19</v>
      </c>
      <c r="N963" s="182" t="s">
        <v>44</v>
      </c>
      <c r="O963" s="64"/>
      <c r="P963" s="183">
        <f>O963*H963</f>
        <v>0</v>
      </c>
      <c r="Q963" s="183">
        <v>0</v>
      </c>
      <c r="R963" s="183">
        <f>Q963*H963</f>
        <v>0</v>
      </c>
      <c r="S963" s="183">
        <v>0</v>
      </c>
      <c r="T963" s="184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85" t="s">
        <v>251</v>
      </c>
      <c r="AT963" s="185" t="s">
        <v>157</v>
      </c>
      <c r="AU963" s="185" t="s">
        <v>83</v>
      </c>
      <c r="AY963" s="17" t="s">
        <v>155</v>
      </c>
      <c r="BE963" s="186">
        <f>IF(N963="základní",J963,0)</f>
        <v>0</v>
      </c>
      <c r="BF963" s="186">
        <f>IF(N963="snížená",J963,0)</f>
        <v>0</v>
      </c>
      <c r="BG963" s="186">
        <f>IF(N963="zákl. přenesená",J963,0)</f>
        <v>0</v>
      </c>
      <c r="BH963" s="186">
        <f>IF(N963="sníž. přenesená",J963,0)</f>
        <v>0</v>
      </c>
      <c r="BI963" s="186">
        <f>IF(N963="nulová",J963,0)</f>
        <v>0</v>
      </c>
      <c r="BJ963" s="17" t="s">
        <v>81</v>
      </c>
      <c r="BK963" s="186">
        <f>ROUND(I963*H963,2)</f>
        <v>0</v>
      </c>
      <c r="BL963" s="17" t="s">
        <v>251</v>
      </c>
      <c r="BM963" s="185" t="s">
        <v>1901</v>
      </c>
    </row>
    <row r="964" spans="1:65" s="2" customFormat="1" ht="10.199999999999999" x14ac:dyDescent="0.2">
      <c r="A964" s="34"/>
      <c r="B964" s="35"/>
      <c r="C964" s="36"/>
      <c r="D964" s="187" t="s">
        <v>163</v>
      </c>
      <c r="E964" s="36"/>
      <c r="F964" s="188" t="s">
        <v>1902</v>
      </c>
      <c r="G964" s="36"/>
      <c r="H964" s="36"/>
      <c r="I964" s="189"/>
      <c r="J964" s="36"/>
      <c r="K964" s="36"/>
      <c r="L964" s="39"/>
      <c r="M964" s="190"/>
      <c r="N964" s="191"/>
      <c r="O964" s="64"/>
      <c r="P964" s="64"/>
      <c r="Q964" s="64"/>
      <c r="R964" s="64"/>
      <c r="S964" s="64"/>
      <c r="T964" s="65"/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T964" s="17" t="s">
        <v>163</v>
      </c>
      <c r="AU964" s="17" t="s">
        <v>83</v>
      </c>
    </row>
    <row r="965" spans="1:65" s="2" customFormat="1" ht="16.5" customHeight="1" x14ac:dyDescent="0.2">
      <c r="A965" s="34"/>
      <c r="B965" s="35"/>
      <c r="C965" s="215" t="s">
        <v>1903</v>
      </c>
      <c r="D965" s="215" t="s">
        <v>336</v>
      </c>
      <c r="E965" s="216" t="s">
        <v>1904</v>
      </c>
      <c r="F965" s="217" t="s">
        <v>1905</v>
      </c>
      <c r="G965" s="218" t="s">
        <v>103</v>
      </c>
      <c r="H965" s="219">
        <v>500</v>
      </c>
      <c r="I965" s="220"/>
      <c r="J965" s="221">
        <f>ROUND(I965*H965,2)</f>
        <v>0</v>
      </c>
      <c r="K965" s="217" t="s">
        <v>160</v>
      </c>
      <c r="L965" s="222"/>
      <c r="M965" s="223" t="s">
        <v>19</v>
      </c>
      <c r="N965" s="224" t="s">
        <v>44</v>
      </c>
      <c r="O965" s="64"/>
      <c r="P965" s="183">
        <f>O965*H965</f>
        <v>0</v>
      </c>
      <c r="Q965" s="183">
        <v>0</v>
      </c>
      <c r="R965" s="183">
        <f>Q965*H965</f>
        <v>0</v>
      </c>
      <c r="S965" s="183">
        <v>0</v>
      </c>
      <c r="T965" s="184">
        <f>S965*H965</f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85" t="s">
        <v>349</v>
      </c>
      <c r="AT965" s="185" t="s">
        <v>336</v>
      </c>
      <c r="AU965" s="185" t="s">
        <v>83</v>
      </c>
      <c r="AY965" s="17" t="s">
        <v>155</v>
      </c>
      <c r="BE965" s="186">
        <f>IF(N965="základní",J965,0)</f>
        <v>0</v>
      </c>
      <c r="BF965" s="186">
        <f>IF(N965="snížená",J965,0)</f>
        <v>0</v>
      </c>
      <c r="BG965" s="186">
        <f>IF(N965="zákl. přenesená",J965,0)</f>
        <v>0</v>
      </c>
      <c r="BH965" s="186">
        <f>IF(N965="sníž. přenesená",J965,0)</f>
        <v>0</v>
      </c>
      <c r="BI965" s="186">
        <f>IF(N965="nulová",J965,0)</f>
        <v>0</v>
      </c>
      <c r="BJ965" s="17" t="s">
        <v>81</v>
      </c>
      <c r="BK965" s="186">
        <f>ROUND(I965*H965,2)</f>
        <v>0</v>
      </c>
      <c r="BL965" s="17" t="s">
        <v>251</v>
      </c>
      <c r="BM965" s="185" t="s">
        <v>1906</v>
      </c>
    </row>
    <row r="966" spans="1:65" s="2" customFormat="1" ht="21.75" customHeight="1" x14ac:dyDescent="0.2">
      <c r="A966" s="34"/>
      <c r="B966" s="35"/>
      <c r="C966" s="174" t="s">
        <v>1907</v>
      </c>
      <c r="D966" s="174" t="s">
        <v>157</v>
      </c>
      <c r="E966" s="175" t="s">
        <v>1908</v>
      </c>
      <c r="F966" s="176" t="s">
        <v>1909</v>
      </c>
      <c r="G966" s="177" t="s">
        <v>103</v>
      </c>
      <c r="H966" s="178">
        <v>145.85499999999999</v>
      </c>
      <c r="I966" s="179"/>
      <c r="J966" s="180">
        <f>ROUND(I966*H966,2)</f>
        <v>0</v>
      </c>
      <c r="K966" s="176" t="s">
        <v>19</v>
      </c>
      <c r="L966" s="39"/>
      <c r="M966" s="181" t="s">
        <v>19</v>
      </c>
      <c r="N966" s="182" t="s">
        <v>44</v>
      </c>
      <c r="O966" s="64"/>
      <c r="P966" s="183">
        <f>O966*H966</f>
        <v>0</v>
      </c>
      <c r="Q966" s="183">
        <v>3.1E-4</v>
      </c>
      <c r="R966" s="183">
        <f>Q966*H966</f>
        <v>4.521505E-2</v>
      </c>
      <c r="S966" s="183">
        <v>0</v>
      </c>
      <c r="T966" s="184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185" t="s">
        <v>251</v>
      </c>
      <c r="AT966" s="185" t="s">
        <v>157</v>
      </c>
      <c r="AU966" s="185" t="s">
        <v>83</v>
      </c>
      <c r="AY966" s="17" t="s">
        <v>155</v>
      </c>
      <c r="BE966" s="186">
        <f>IF(N966="základní",J966,0)</f>
        <v>0</v>
      </c>
      <c r="BF966" s="186">
        <f>IF(N966="snížená",J966,0)</f>
        <v>0</v>
      </c>
      <c r="BG966" s="186">
        <f>IF(N966="zákl. přenesená",J966,0)</f>
        <v>0</v>
      </c>
      <c r="BH966" s="186">
        <f>IF(N966="sníž. přenesená",J966,0)</f>
        <v>0</v>
      </c>
      <c r="BI966" s="186">
        <f>IF(N966="nulová",J966,0)</f>
        <v>0</v>
      </c>
      <c r="BJ966" s="17" t="s">
        <v>81</v>
      </c>
      <c r="BK966" s="186">
        <f>ROUND(I966*H966,2)</f>
        <v>0</v>
      </c>
      <c r="BL966" s="17" t="s">
        <v>251</v>
      </c>
      <c r="BM966" s="185" t="s">
        <v>1910</v>
      </c>
    </row>
    <row r="967" spans="1:65" s="13" customFormat="1" ht="10.199999999999999" x14ac:dyDescent="0.2">
      <c r="B967" s="192"/>
      <c r="C967" s="193"/>
      <c r="D967" s="194" t="s">
        <v>165</v>
      </c>
      <c r="E967" s="195" t="s">
        <v>19</v>
      </c>
      <c r="F967" s="196" t="s">
        <v>1911</v>
      </c>
      <c r="G967" s="193"/>
      <c r="H967" s="197">
        <v>55.875</v>
      </c>
      <c r="I967" s="198"/>
      <c r="J967" s="193"/>
      <c r="K967" s="193"/>
      <c r="L967" s="199"/>
      <c r="M967" s="200"/>
      <c r="N967" s="201"/>
      <c r="O967" s="201"/>
      <c r="P967" s="201"/>
      <c r="Q967" s="201"/>
      <c r="R967" s="201"/>
      <c r="S967" s="201"/>
      <c r="T967" s="202"/>
      <c r="AT967" s="203" t="s">
        <v>165</v>
      </c>
      <c r="AU967" s="203" t="s">
        <v>83</v>
      </c>
      <c r="AV967" s="13" t="s">
        <v>83</v>
      </c>
      <c r="AW967" s="13" t="s">
        <v>35</v>
      </c>
      <c r="AX967" s="13" t="s">
        <v>73</v>
      </c>
      <c r="AY967" s="203" t="s">
        <v>155</v>
      </c>
    </row>
    <row r="968" spans="1:65" s="13" customFormat="1" ht="10.199999999999999" x14ac:dyDescent="0.2">
      <c r="B968" s="192"/>
      <c r="C968" s="193"/>
      <c r="D968" s="194" t="s">
        <v>165</v>
      </c>
      <c r="E968" s="195" t="s">
        <v>19</v>
      </c>
      <c r="F968" s="196" t="s">
        <v>1912</v>
      </c>
      <c r="G968" s="193"/>
      <c r="H968" s="197">
        <v>89.98</v>
      </c>
      <c r="I968" s="198"/>
      <c r="J968" s="193"/>
      <c r="K968" s="193"/>
      <c r="L968" s="199"/>
      <c r="M968" s="200"/>
      <c r="N968" s="201"/>
      <c r="O968" s="201"/>
      <c r="P968" s="201"/>
      <c r="Q968" s="201"/>
      <c r="R968" s="201"/>
      <c r="S968" s="201"/>
      <c r="T968" s="202"/>
      <c r="AT968" s="203" t="s">
        <v>165</v>
      </c>
      <c r="AU968" s="203" t="s">
        <v>83</v>
      </c>
      <c r="AV968" s="13" t="s">
        <v>83</v>
      </c>
      <c r="AW968" s="13" t="s">
        <v>35</v>
      </c>
      <c r="AX968" s="13" t="s">
        <v>73</v>
      </c>
      <c r="AY968" s="203" t="s">
        <v>155</v>
      </c>
    </row>
    <row r="969" spans="1:65" s="14" customFormat="1" ht="10.199999999999999" x14ac:dyDescent="0.2">
      <c r="B969" s="204"/>
      <c r="C969" s="205"/>
      <c r="D969" s="194" t="s">
        <v>165</v>
      </c>
      <c r="E969" s="206" t="s">
        <v>19</v>
      </c>
      <c r="F969" s="207" t="s">
        <v>168</v>
      </c>
      <c r="G969" s="205"/>
      <c r="H969" s="208">
        <v>145.85500000000002</v>
      </c>
      <c r="I969" s="209"/>
      <c r="J969" s="205"/>
      <c r="K969" s="205"/>
      <c r="L969" s="210"/>
      <c r="M969" s="211"/>
      <c r="N969" s="212"/>
      <c r="O969" s="212"/>
      <c r="P969" s="212"/>
      <c r="Q969" s="212"/>
      <c r="R969" s="212"/>
      <c r="S969" s="212"/>
      <c r="T969" s="213"/>
      <c r="AT969" s="214" t="s">
        <v>165</v>
      </c>
      <c r="AU969" s="214" t="s">
        <v>83</v>
      </c>
      <c r="AV969" s="14" t="s">
        <v>161</v>
      </c>
      <c r="AW969" s="14" t="s">
        <v>35</v>
      </c>
      <c r="AX969" s="14" t="s">
        <v>81</v>
      </c>
      <c r="AY969" s="214" t="s">
        <v>155</v>
      </c>
    </row>
    <row r="970" spans="1:65" s="2" customFormat="1" ht="16.5" customHeight="1" x14ac:dyDescent="0.2">
      <c r="A970" s="34"/>
      <c r="B970" s="35"/>
      <c r="C970" s="174" t="s">
        <v>1913</v>
      </c>
      <c r="D970" s="174" t="s">
        <v>157</v>
      </c>
      <c r="E970" s="175" t="s">
        <v>1914</v>
      </c>
      <c r="F970" s="176" t="s">
        <v>1915</v>
      </c>
      <c r="G970" s="177" t="s">
        <v>103</v>
      </c>
      <c r="H970" s="178">
        <v>91.2</v>
      </c>
      <c r="I970" s="179"/>
      <c r="J970" s="180">
        <f>ROUND(I970*H970,2)</f>
        <v>0</v>
      </c>
      <c r="K970" s="176" t="s">
        <v>160</v>
      </c>
      <c r="L970" s="39"/>
      <c r="M970" s="181" t="s">
        <v>19</v>
      </c>
      <c r="N970" s="182" t="s">
        <v>44</v>
      </c>
      <c r="O970" s="64"/>
      <c r="P970" s="183">
        <f>O970*H970</f>
        <v>0</v>
      </c>
      <c r="Q970" s="183">
        <v>2.0000000000000002E-5</v>
      </c>
      <c r="R970" s="183">
        <f>Q970*H970</f>
        <v>1.8240000000000001E-3</v>
      </c>
      <c r="S970" s="183">
        <v>0</v>
      </c>
      <c r="T970" s="184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85" t="s">
        <v>251</v>
      </c>
      <c r="AT970" s="185" t="s">
        <v>157</v>
      </c>
      <c r="AU970" s="185" t="s">
        <v>83</v>
      </c>
      <c r="AY970" s="17" t="s">
        <v>155</v>
      </c>
      <c r="BE970" s="186">
        <f>IF(N970="základní",J970,0)</f>
        <v>0</v>
      </c>
      <c r="BF970" s="186">
        <f>IF(N970="snížená",J970,0)</f>
        <v>0</v>
      </c>
      <c r="BG970" s="186">
        <f>IF(N970="zákl. přenesená",J970,0)</f>
        <v>0</v>
      </c>
      <c r="BH970" s="186">
        <f>IF(N970="sníž. přenesená",J970,0)</f>
        <v>0</v>
      </c>
      <c r="BI970" s="186">
        <f>IF(N970="nulová",J970,0)</f>
        <v>0</v>
      </c>
      <c r="BJ970" s="17" t="s">
        <v>81</v>
      </c>
      <c r="BK970" s="186">
        <f>ROUND(I970*H970,2)</f>
        <v>0</v>
      </c>
      <c r="BL970" s="17" t="s">
        <v>251</v>
      </c>
      <c r="BM970" s="185" t="s">
        <v>1916</v>
      </c>
    </row>
    <row r="971" spans="1:65" s="2" customFormat="1" ht="10.199999999999999" x14ac:dyDescent="0.2">
      <c r="A971" s="34"/>
      <c r="B971" s="35"/>
      <c r="C971" s="36"/>
      <c r="D971" s="187" t="s">
        <v>163</v>
      </c>
      <c r="E971" s="36"/>
      <c r="F971" s="188" t="s">
        <v>1917</v>
      </c>
      <c r="G971" s="36"/>
      <c r="H971" s="36"/>
      <c r="I971" s="189"/>
      <c r="J971" s="36"/>
      <c r="K971" s="36"/>
      <c r="L971" s="39"/>
      <c r="M971" s="190"/>
      <c r="N971" s="191"/>
      <c r="O971" s="64"/>
      <c r="P971" s="64"/>
      <c r="Q971" s="64"/>
      <c r="R971" s="64"/>
      <c r="S971" s="64"/>
      <c r="T971" s="65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T971" s="17" t="s">
        <v>163</v>
      </c>
      <c r="AU971" s="17" t="s">
        <v>83</v>
      </c>
    </row>
    <row r="972" spans="1:65" s="13" customFormat="1" ht="10.199999999999999" x14ac:dyDescent="0.2">
      <c r="B972" s="192"/>
      <c r="C972" s="193"/>
      <c r="D972" s="194" t="s">
        <v>165</v>
      </c>
      <c r="E972" s="195" t="s">
        <v>19</v>
      </c>
      <c r="F972" s="196" t="s">
        <v>1918</v>
      </c>
      <c r="G972" s="193"/>
      <c r="H972" s="197">
        <v>91.2</v>
      </c>
      <c r="I972" s="198"/>
      <c r="J972" s="193"/>
      <c r="K972" s="193"/>
      <c r="L972" s="199"/>
      <c r="M972" s="200"/>
      <c r="N972" s="201"/>
      <c r="O972" s="201"/>
      <c r="P972" s="201"/>
      <c r="Q972" s="201"/>
      <c r="R972" s="201"/>
      <c r="S972" s="201"/>
      <c r="T972" s="202"/>
      <c r="AT972" s="203" t="s">
        <v>165</v>
      </c>
      <c r="AU972" s="203" t="s">
        <v>83</v>
      </c>
      <c r="AV972" s="13" t="s">
        <v>83</v>
      </c>
      <c r="AW972" s="13" t="s">
        <v>35</v>
      </c>
      <c r="AX972" s="13" t="s">
        <v>81</v>
      </c>
      <c r="AY972" s="203" t="s">
        <v>155</v>
      </c>
    </row>
    <row r="973" spans="1:65" s="2" customFormat="1" ht="16.5" customHeight="1" x14ac:dyDescent="0.2">
      <c r="A973" s="34"/>
      <c r="B973" s="35"/>
      <c r="C973" s="174" t="s">
        <v>1919</v>
      </c>
      <c r="D973" s="174" t="s">
        <v>157</v>
      </c>
      <c r="E973" s="175" t="s">
        <v>1920</v>
      </c>
      <c r="F973" s="176" t="s">
        <v>1921</v>
      </c>
      <c r="G973" s="177" t="s">
        <v>103</v>
      </c>
      <c r="H973" s="178">
        <v>91.2</v>
      </c>
      <c r="I973" s="179"/>
      <c r="J973" s="180">
        <f>ROUND(I973*H973,2)</f>
        <v>0</v>
      </c>
      <c r="K973" s="176" t="s">
        <v>160</v>
      </c>
      <c r="L973" s="39"/>
      <c r="M973" s="181" t="s">
        <v>19</v>
      </c>
      <c r="N973" s="182" t="s">
        <v>44</v>
      </c>
      <c r="O973" s="64"/>
      <c r="P973" s="183">
        <f>O973*H973</f>
        <v>0</v>
      </c>
      <c r="Q973" s="183">
        <v>2.3000000000000001E-4</v>
      </c>
      <c r="R973" s="183">
        <f>Q973*H973</f>
        <v>2.0976000000000002E-2</v>
      </c>
      <c r="S973" s="183">
        <v>0</v>
      </c>
      <c r="T973" s="184">
        <f>S973*H973</f>
        <v>0</v>
      </c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R973" s="185" t="s">
        <v>251</v>
      </c>
      <c r="AT973" s="185" t="s">
        <v>157</v>
      </c>
      <c r="AU973" s="185" t="s">
        <v>83</v>
      </c>
      <c r="AY973" s="17" t="s">
        <v>155</v>
      </c>
      <c r="BE973" s="186">
        <f>IF(N973="základní",J973,0)</f>
        <v>0</v>
      </c>
      <c r="BF973" s="186">
        <f>IF(N973="snížená",J973,0)</f>
        <v>0</v>
      </c>
      <c r="BG973" s="186">
        <f>IF(N973="zákl. přenesená",J973,0)</f>
        <v>0</v>
      </c>
      <c r="BH973" s="186">
        <f>IF(N973="sníž. přenesená",J973,0)</f>
        <v>0</v>
      </c>
      <c r="BI973" s="186">
        <f>IF(N973="nulová",J973,0)</f>
        <v>0</v>
      </c>
      <c r="BJ973" s="17" t="s">
        <v>81</v>
      </c>
      <c r="BK973" s="186">
        <f>ROUND(I973*H973,2)</f>
        <v>0</v>
      </c>
      <c r="BL973" s="17" t="s">
        <v>251</v>
      </c>
      <c r="BM973" s="185" t="s">
        <v>1922</v>
      </c>
    </row>
    <row r="974" spans="1:65" s="2" customFormat="1" ht="10.199999999999999" x14ac:dyDescent="0.2">
      <c r="A974" s="34"/>
      <c r="B974" s="35"/>
      <c r="C974" s="36"/>
      <c r="D974" s="187" t="s">
        <v>163</v>
      </c>
      <c r="E974" s="36"/>
      <c r="F974" s="188" t="s">
        <v>1923</v>
      </c>
      <c r="G974" s="36"/>
      <c r="H974" s="36"/>
      <c r="I974" s="189"/>
      <c r="J974" s="36"/>
      <c r="K974" s="36"/>
      <c r="L974" s="39"/>
      <c r="M974" s="190"/>
      <c r="N974" s="191"/>
      <c r="O974" s="64"/>
      <c r="P974" s="64"/>
      <c r="Q974" s="64"/>
      <c r="R974" s="64"/>
      <c r="S974" s="64"/>
      <c r="T974" s="65"/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T974" s="17" t="s">
        <v>163</v>
      </c>
      <c r="AU974" s="17" t="s">
        <v>83</v>
      </c>
    </row>
    <row r="975" spans="1:65" s="2" customFormat="1" ht="16.5" customHeight="1" x14ac:dyDescent="0.2">
      <c r="A975" s="34"/>
      <c r="B975" s="35"/>
      <c r="C975" s="174" t="s">
        <v>1924</v>
      </c>
      <c r="D975" s="174" t="s">
        <v>157</v>
      </c>
      <c r="E975" s="175" t="s">
        <v>1925</v>
      </c>
      <c r="F975" s="176" t="s">
        <v>1926</v>
      </c>
      <c r="G975" s="177" t="s">
        <v>103</v>
      </c>
      <c r="H975" s="178">
        <v>150</v>
      </c>
      <c r="I975" s="179"/>
      <c r="J975" s="180">
        <f>ROUND(I975*H975,2)</f>
        <v>0</v>
      </c>
      <c r="K975" s="176" t="s">
        <v>160</v>
      </c>
      <c r="L975" s="39"/>
      <c r="M975" s="181" t="s">
        <v>19</v>
      </c>
      <c r="N975" s="182" t="s">
        <v>44</v>
      </c>
      <c r="O975" s="64"/>
      <c r="P975" s="183">
        <f>O975*H975</f>
        <v>0</v>
      </c>
      <c r="Q975" s="183">
        <v>1.4999999999999999E-4</v>
      </c>
      <c r="R975" s="183">
        <f>Q975*H975</f>
        <v>2.2499999999999999E-2</v>
      </c>
      <c r="S975" s="183">
        <v>0</v>
      </c>
      <c r="T975" s="184">
        <f>S975*H975</f>
        <v>0</v>
      </c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R975" s="185" t="s">
        <v>251</v>
      </c>
      <c r="AT975" s="185" t="s">
        <v>157</v>
      </c>
      <c r="AU975" s="185" t="s">
        <v>83</v>
      </c>
      <c r="AY975" s="17" t="s">
        <v>155</v>
      </c>
      <c r="BE975" s="186">
        <f>IF(N975="základní",J975,0)</f>
        <v>0</v>
      </c>
      <c r="BF975" s="186">
        <f>IF(N975="snížená",J975,0)</f>
        <v>0</v>
      </c>
      <c r="BG975" s="186">
        <f>IF(N975="zákl. přenesená",J975,0)</f>
        <v>0</v>
      </c>
      <c r="BH975" s="186">
        <f>IF(N975="sníž. přenesená",J975,0)</f>
        <v>0</v>
      </c>
      <c r="BI975" s="186">
        <f>IF(N975="nulová",J975,0)</f>
        <v>0</v>
      </c>
      <c r="BJ975" s="17" t="s">
        <v>81</v>
      </c>
      <c r="BK975" s="186">
        <f>ROUND(I975*H975,2)</f>
        <v>0</v>
      </c>
      <c r="BL975" s="17" t="s">
        <v>251</v>
      </c>
      <c r="BM975" s="185" t="s">
        <v>1927</v>
      </c>
    </row>
    <row r="976" spans="1:65" s="2" customFormat="1" ht="10.199999999999999" x14ac:dyDescent="0.2">
      <c r="A976" s="34"/>
      <c r="B976" s="35"/>
      <c r="C976" s="36"/>
      <c r="D976" s="187" t="s">
        <v>163</v>
      </c>
      <c r="E976" s="36"/>
      <c r="F976" s="188" t="s">
        <v>1928</v>
      </c>
      <c r="G976" s="36"/>
      <c r="H976" s="36"/>
      <c r="I976" s="189"/>
      <c r="J976" s="36"/>
      <c r="K976" s="36"/>
      <c r="L976" s="39"/>
      <c r="M976" s="190"/>
      <c r="N976" s="191"/>
      <c r="O976" s="64"/>
      <c r="P976" s="64"/>
      <c r="Q976" s="64"/>
      <c r="R976" s="64"/>
      <c r="S976" s="64"/>
      <c r="T976" s="65"/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T976" s="17" t="s">
        <v>163</v>
      </c>
      <c r="AU976" s="17" t="s">
        <v>83</v>
      </c>
    </row>
    <row r="977" spans="1:65" s="13" customFormat="1" ht="10.199999999999999" x14ac:dyDescent="0.2">
      <c r="B977" s="192"/>
      <c r="C977" s="193"/>
      <c r="D977" s="194" t="s">
        <v>165</v>
      </c>
      <c r="E977" s="195" t="s">
        <v>19</v>
      </c>
      <c r="F977" s="196" t="s">
        <v>1929</v>
      </c>
      <c r="G977" s="193"/>
      <c r="H977" s="197">
        <v>150</v>
      </c>
      <c r="I977" s="198"/>
      <c r="J977" s="193"/>
      <c r="K977" s="193"/>
      <c r="L977" s="199"/>
      <c r="M977" s="200"/>
      <c r="N977" s="201"/>
      <c r="O977" s="201"/>
      <c r="P977" s="201"/>
      <c r="Q977" s="201"/>
      <c r="R977" s="201"/>
      <c r="S977" s="201"/>
      <c r="T977" s="202"/>
      <c r="AT977" s="203" t="s">
        <v>165</v>
      </c>
      <c r="AU977" s="203" t="s">
        <v>83</v>
      </c>
      <c r="AV977" s="13" t="s">
        <v>83</v>
      </c>
      <c r="AW977" s="13" t="s">
        <v>35</v>
      </c>
      <c r="AX977" s="13" t="s">
        <v>81</v>
      </c>
      <c r="AY977" s="203" t="s">
        <v>155</v>
      </c>
    </row>
    <row r="978" spans="1:65" s="2" customFormat="1" ht="21.75" customHeight="1" x14ac:dyDescent="0.2">
      <c r="A978" s="34"/>
      <c r="B978" s="35"/>
      <c r="C978" s="174" t="s">
        <v>1930</v>
      </c>
      <c r="D978" s="174" t="s">
        <v>157</v>
      </c>
      <c r="E978" s="175" t="s">
        <v>1931</v>
      </c>
      <c r="F978" s="176" t="s">
        <v>1932</v>
      </c>
      <c r="G978" s="177" t="s">
        <v>103</v>
      </c>
      <c r="H978" s="178">
        <v>66.063000000000002</v>
      </c>
      <c r="I978" s="179"/>
      <c r="J978" s="180">
        <f>ROUND(I978*H978,2)</f>
        <v>0</v>
      </c>
      <c r="K978" s="176" t="s">
        <v>160</v>
      </c>
      <c r="L978" s="39"/>
      <c r="M978" s="181" t="s">
        <v>19</v>
      </c>
      <c r="N978" s="182" t="s">
        <v>44</v>
      </c>
      <c r="O978" s="64"/>
      <c r="P978" s="183">
        <f>O978*H978</f>
        <v>0</v>
      </c>
      <c r="Q978" s="183">
        <v>6.9999999999999994E-5</v>
      </c>
      <c r="R978" s="183">
        <f>Q978*H978</f>
        <v>4.6244099999999998E-3</v>
      </c>
      <c r="S978" s="183">
        <v>0</v>
      </c>
      <c r="T978" s="184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85" t="s">
        <v>251</v>
      </c>
      <c r="AT978" s="185" t="s">
        <v>157</v>
      </c>
      <c r="AU978" s="185" t="s">
        <v>83</v>
      </c>
      <c r="AY978" s="17" t="s">
        <v>155</v>
      </c>
      <c r="BE978" s="186">
        <f>IF(N978="základní",J978,0)</f>
        <v>0</v>
      </c>
      <c r="BF978" s="186">
        <f>IF(N978="snížená",J978,0)</f>
        <v>0</v>
      </c>
      <c r="BG978" s="186">
        <f>IF(N978="zákl. přenesená",J978,0)</f>
        <v>0</v>
      </c>
      <c r="BH978" s="186">
        <f>IF(N978="sníž. přenesená",J978,0)</f>
        <v>0</v>
      </c>
      <c r="BI978" s="186">
        <f>IF(N978="nulová",J978,0)</f>
        <v>0</v>
      </c>
      <c r="BJ978" s="17" t="s">
        <v>81</v>
      </c>
      <c r="BK978" s="186">
        <f>ROUND(I978*H978,2)</f>
        <v>0</v>
      </c>
      <c r="BL978" s="17" t="s">
        <v>251</v>
      </c>
      <c r="BM978" s="185" t="s">
        <v>1933</v>
      </c>
    </row>
    <row r="979" spans="1:65" s="2" customFormat="1" ht="10.199999999999999" x14ac:dyDescent="0.2">
      <c r="A979" s="34"/>
      <c r="B979" s="35"/>
      <c r="C979" s="36"/>
      <c r="D979" s="187" t="s">
        <v>163</v>
      </c>
      <c r="E979" s="36"/>
      <c r="F979" s="188" t="s">
        <v>1934</v>
      </c>
      <c r="G979" s="36"/>
      <c r="H979" s="36"/>
      <c r="I979" s="189"/>
      <c r="J979" s="36"/>
      <c r="K979" s="36"/>
      <c r="L979" s="39"/>
      <c r="M979" s="190"/>
      <c r="N979" s="191"/>
      <c r="O979" s="64"/>
      <c r="P979" s="64"/>
      <c r="Q979" s="64"/>
      <c r="R979" s="64"/>
      <c r="S979" s="64"/>
      <c r="T979" s="65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T979" s="17" t="s">
        <v>163</v>
      </c>
      <c r="AU979" s="17" t="s">
        <v>83</v>
      </c>
    </row>
    <row r="980" spans="1:65" s="15" customFormat="1" ht="10.199999999999999" x14ac:dyDescent="0.2">
      <c r="B980" s="225"/>
      <c r="C980" s="226"/>
      <c r="D980" s="194" t="s">
        <v>165</v>
      </c>
      <c r="E980" s="227" t="s">
        <v>19</v>
      </c>
      <c r="F980" s="228" t="s">
        <v>1935</v>
      </c>
      <c r="G980" s="226"/>
      <c r="H980" s="227" t="s">
        <v>19</v>
      </c>
      <c r="I980" s="229"/>
      <c r="J980" s="226"/>
      <c r="K980" s="226"/>
      <c r="L980" s="230"/>
      <c r="M980" s="231"/>
      <c r="N980" s="232"/>
      <c r="O980" s="232"/>
      <c r="P980" s="232"/>
      <c r="Q980" s="232"/>
      <c r="R980" s="232"/>
      <c r="S980" s="232"/>
      <c r="T980" s="233"/>
      <c r="AT980" s="234" t="s">
        <v>165</v>
      </c>
      <c r="AU980" s="234" t="s">
        <v>83</v>
      </c>
      <c r="AV980" s="15" t="s">
        <v>81</v>
      </c>
      <c r="AW980" s="15" t="s">
        <v>35</v>
      </c>
      <c r="AX980" s="15" t="s">
        <v>73</v>
      </c>
      <c r="AY980" s="234" t="s">
        <v>155</v>
      </c>
    </row>
    <row r="981" spans="1:65" s="13" customFormat="1" ht="10.199999999999999" x14ac:dyDescent="0.2">
      <c r="B981" s="192"/>
      <c r="C981" s="193"/>
      <c r="D981" s="194" t="s">
        <v>165</v>
      </c>
      <c r="E981" s="195" t="s">
        <v>19</v>
      </c>
      <c r="F981" s="196" t="s">
        <v>1936</v>
      </c>
      <c r="G981" s="193"/>
      <c r="H981" s="197">
        <v>57.9</v>
      </c>
      <c r="I981" s="198"/>
      <c r="J981" s="193"/>
      <c r="K981" s="193"/>
      <c r="L981" s="199"/>
      <c r="M981" s="200"/>
      <c r="N981" s="201"/>
      <c r="O981" s="201"/>
      <c r="P981" s="201"/>
      <c r="Q981" s="201"/>
      <c r="R981" s="201"/>
      <c r="S981" s="201"/>
      <c r="T981" s="202"/>
      <c r="AT981" s="203" t="s">
        <v>165</v>
      </c>
      <c r="AU981" s="203" t="s">
        <v>83</v>
      </c>
      <c r="AV981" s="13" t="s">
        <v>83</v>
      </c>
      <c r="AW981" s="13" t="s">
        <v>35</v>
      </c>
      <c r="AX981" s="13" t="s">
        <v>73</v>
      </c>
      <c r="AY981" s="203" t="s">
        <v>155</v>
      </c>
    </row>
    <row r="982" spans="1:65" s="13" customFormat="1" ht="10.199999999999999" x14ac:dyDescent="0.2">
      <c r="B982" s="192"/>
      <c r="C982" s="193"/>
      <c r="D982" s="194" t="s">
        <v>165</v>
      </c>
      <c r="E982" s="195" t="s">
        <v>19</v>
      </c>
      <c r="F982" s="196" t="s">
        <v>1937</v>
      </c>
      <c r="G982" s="193"/>
      <c r="H982" s="197">
        <v>8.1630000000000003</v>
      </c>
      <c r="I982" s="198"/>
      <c r="J982" s="193"/>
      <c r="K982" s="193"/>
      <c r="L982" s="199"/>
      <c r="M982" s="200"/>
      <c r="N982" s="201"/>
      <c r="O982" s="201"/>
      <c r="P982" s="201"/>
      <c r="Q982" s="201"/>
      <c r="R982" s="201"/>
      <c r="S982" s="201"/>
      <c r="T982" s="202"/>
      <c r="AT982" s="203" t="s">
        <v>165</v>
      </c>
      <c r="AU982" s="203" t="s">
        <v>83</v>
      </c>
      <c r="AV982" s="13" t="s">
        <v>83</v>
      </c>
      <c r="AW982" s="13" t="s">
        <v>35</v>
      </c>
      <c r="AX982" s="13" t="s">
        <v>73</v>
      </c>
      <c r="AY982" s="203" t="s">
        <v>155</v>
      </c>
    </row>
    <row r="983" spans="1:65" s="14" customFormat="1" ht="10.199999999999999" x14ac:dyDescent="0.2">
      <c r="B983" s="204"/>
      <c r="C983" s="205"/>
      <c r="D983" s="194" t="s">
        <v>165</v>
      </c>
      <c r="E983" s="206" t="s">
        <v>19</v>
      </c>
      <c r="F983" s="207" t="s">
        <v>168</v>
      </c>
      <c r="G983" s="205"/>
      <c r="H983" s="208">
        <v>66.063000000000002</v>
      </c>
      <c r="I983" s="209"/>
      <c r="J983" s="205"/>
      <c r="K983" s="205"/>
      <c r="L983" s="210"/>
      <c r="M983" s="211"/>
      <c r="N983" s="212"/>
      <c r="O983" s="212"/>
      <c r="P983" s="212"/>
      <c r="Q983" s="212"/>
      <c r="R983" s="212"/>
      <c r="S983" s="212"/>
      <c r="T983" s="213"/>
      <c r="AT983" s="214" t="s">
        <v>165</v>
      </c>
      <c r="AU983" s="214" t="s">
        <v>83</v>
      </c>
      <c r="AV983" s="14" t="s">
        <v>161</v>
      </c>
      <c r="AW983" s="14" t="s">
        <v>35</v>
      </c>
      <c r="AX983" s="14" t="s">
        <v>81</v>
      </c>
      <c r="AY983" s="214" t="s">
        <v>155</v>
      </c>
    </row>
    <row r="984" spans="1:65" s="2" customFormat="1" ht="16.5" customHeight="1" x14ac:dyDescent="0.2">
      <c r="A984" s="34"/>
      <c r="B984" s="35"/>
      <c r="C984" s="174" t="s">
        <v>1938</v>
      </c>
      <c r="D984" s="174" t="s">
        <v>157</v>
      </c>
      <c r="E984" s="175" t="s">
        <v>1939</v>
      </c>
      <c r="F984" s="176" t="s">
        <v>1940</v>
      </c>
      <c r="G984" s="177" t="s">
        <v>103</v>
      </c>
      <c r="H984" s="178">
        <v>66.063000000000002</v>
      </c>
      <c r="I984" s="179"/>
      <c r="J984" s="180">
        <f>ROUND(I984*H984,2)</f>
        <v>0</v>
      </c>
      <c r="K984" s="176" t="s">
        <v>160</v>
      </c>
      <c r="L984" s="39"/>
      <c r="M984" s="181" t="s">
        <v>19</v>
      </c>
      <c r="N984" s="182" t="s">
        <v>44</v>
      </c>
      <c r="O984" s="64"/>
      <c r="P984" s="183">
        <f>O984*H984</f>
        <v>0</v>
      </c>
      <c r="Q984" s="183">
        <v>1.3999999999999999E-4</v>
      </c>
      <c r="R984" s="183">
        <f>Q984*H984</f>
        <v>9.2488199999999996E-3</v>
      </c>
      <c r="S984" s="183">
        <v>0</v>
      </c>
      <c r="T984" s="184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85" t="s">
        <v>251</v>
      </c>
      <c r="AT984" s="185" t="s">
        <v>157</v>
      </c>
      <c r="AU984" s="185" t="s">
        <v>83</v>
      </c>
      <c r="AY984" s="17" t="s">
        <v>155</v>
      </c>
      <c r="BE984" s="186">
        <f>IF(N984="základní",J984,0)</f>
        <v>0</v>
      </c>
      <c r="BF984" s="186">
        <f>IF(N984="snížená",J984,0)</f>
        <v>0</v>
      </c>
      <c r="BG984" s="186">
        <f>IF(N984="zákl. přenesená",J984,0)</f>
        <v>0</v>
      </c>
      <c r="BH984" s="186">
        <f>IF(N984="sníž. přenesená",J984,0)</f>
        <v>0</v>
      </c>
      <c r="BI984" s="186">
        <f>IF(N984="nulová",J984,0)</f>
        <v>0</v>
      </c>
      <c r="BJ984" s="17" t="s">
        <v>81</v>
      </c>
      <c r="BK984" s="186">
        <f>ROUND(I984*H984,2)</f>
        <v>0</v>
      </c>
      <c r="BL984" s="17" t="s">
        <v>251</v>
      </c>
      <c r="BM984" s="185" t="s">
        <v>1941</v>
      </c>
    </row>
    <row r="985" spans="1:65" s="2" customFormat="1" ht="10.199999999999999" x14ac:dyDescent="0.2">
      <c r="A985" s="34"/>
      <c r="B985" s="35"/>
      <c r="C985" s="36"/>
      <c r="D985" s="187" t="s">
        <v>163</v>
      </c>
      <c r="E985" s="36"/>
      <c r="F985" s="188" t="s">
        <v>1942</v>
      </c>
      <c r="G985" s="36"/>
      <c r="H985" s="36"/>
      <c r="I985" s="189"/>
      <c r="J985" s="36"/>
      <c r="K985" s="36"/>
      <c r="L985" s="39"/>
      <c r="M985" s="190"/>
      <c r="N985" s="191"/>
      <c r="O985" s="64"/>
      <c r="P985" s="64"/>
      <c r="Q985" s="64"/>
      <c r="R985" s="64"/>
      <c r="S985" s="64"/>
      <c r="T985" s="65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T985" s="17" t="s">
        <v>163</v>
      </c>
      <c r="AU985" s="17" t="s">
        <v>83</v>
      </c>
    </row>
    <row r="986" spans="1:65" s="2" customFormat="1" ht="16.5" customHeight="1" x14ac:dyDescent="0.2">
      <c r="A986" s="34"/>
      <c r="B986" s="35"/>
      <c r="C986" s="174" t="s">
        <v>1943</v>
      </c>
      <c r="D986" s="174" t="s">
        <v>157</v>
      </c>
      <c r="E986" s="175" t="s">
        <v>1944</v>
      </c>
      <c r="F986" s="176" t="s">
        <v>1945</v>
      </c>
      <c r="G986" s="177" t="s">
        <v>103</v>
      </c>
      <c r="H986" s="178">
        <v>66.063000000000002</v>
      </c>
      <c r="I986" s="179"/>
      <c r="J986" s="180">
        <f>ROUND(I986*H986,2)</f>
        <v>0</v>
      </c>
      <c r="K986" s="176" t="s">
        <v>160</v>
      </c>
      <c r="L986" s="39"/>
      <c r="M986" s="181" t="s">
        <v>19</v>
      </c>
      <c r="N986" s="182" t="s">
        <v>44</v>
      </c>
      <c r="O986" s="64"/>
      <c r="P986" s="183">
        <f>O986*H986</f>
        <v>0</v>
      </c>
      <c r="Q986" s="183">
        <v>1.2E-4</v>
      </c>
      <c r="R986" s="183">
        <f>Q986*H986</f>
        <v>7.9275600000000002E-3</v>
      </c>
      <c r="S986" s="183">
        <v>0</v>
      </c>
      <c r="T986" s="184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85" t="s">
        <v>251</v>
      </c>
      <c r="AT986" s="185" t="s">
        <v>157</v>
      </c>
      <c r="AU986" s="185" t="s">
        <v>83</v>
      </c>
      <c r="AY986" s="17" t="s">
        <v>155</v>
      </c>
      <c r="BE986" s="186">
        <f>IF(N986="základní",J986,0)</f>
        <v>0</v>
      </c>
      <c r="BF986" s="186">
        <f>IF(N986="snížená",J986,0)</f>
        <v>0</v>
      </c>
      <c r="BG986" s="186">
        <f>IF(N986="zákl. přenesená",J986,0)</f>
        <v>0</v>
      </c>
      <c r="BH986" s="186">
        <f>IF(N986="sníž. přenesená",J986,0)</f>
        <v>0</v>
      </c>
      <c r="BI986" s="186">
        <f>IF(N986="nulová",J986,0)</f>
        <v>0</v>
      </c>
      <c r="BJ986" s="17" t="s">
        <v>81</v>
      </c>
      <c r="BK986" s="186">
        <f>ROUND(I986*H986,2)</f>
        <v>0</v>
      </c>
      <c r="BL986" s="17" t="s">
        <v>251</v>
      </c>
      <c r="BM986" s="185" t="s">
        <v>1946</v>
      </c>
    </row>
    <row r="987" spans="1:65" s="2" customFormat="1" ht="10.199999999999999" x14ac:dyDescent="0.2">
      <c r="A987" s="34"/>
      <c r="B987" s="35"/>
      <c r="C987" s="36"/>
      <c r="D987" s="187" t="s">
        <v>163</v>
      </c>
      <c r="E987" s="36"/>
      <c r="F987" s="188" t="s">
        <v>1947</v>
      </c>
      <c r="G987" s="36"/>
      <c r="H987" s="36"/>
      <c r="I987" s="189"/>
      <c r="J987" s="36"/>
      <c r="K987" s="36"/>
      <c r="L987" s="39"/>
      <c r="M987" s="190"/>
      <c r="N987" s="191"/>
      <c r="O987" s="64"/>
      <c r="P987" s="64"/>
      <c r="Q987" s="64"/>
      <c r="R987" s="64"/>
      <c r="S987" s="64"/>
      <c r="T987" s="65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T987" s="17" t="s">
        <v>163</v>
      </c>
      <c r="AU987" s="17" t="s">
        <v>83</v>
      </c>
    </row>
    <row r="988" spans="1:65" s="2" customFormat="1" ht="16.5" customHeight="1" x14ac:dyDescent="0.2">
      <c r="A988" s="34"/>
      <c r="B988" s="35"/>
      <c r="C988" s="174" t="s">
        <v>1948</v>
      </c>
      <c r="D988" s="174" t="s">
        <v>157</v>
      </c>
      <c r="E988" s="175" t="s">
        <v>1949</v>
      </c>
      <c r="F988" s="176" t="s">
        <v>1950</v>
      </c>
      <c r="G988" s="177" t="s">
        <v>103</v>
      </c>
      <c r="H988" s="178">
        <v>224</v>
      </c>
      <c r="I988" s="179"/>
      <c r="J988" s="180">
        <f>ROUND(I988*H988,2)</f>
        <v>0</v>
      </c>
      <c r="K988" s="176" t="s">
        <v>160</v>
      </c>
      <c r="L988" s="39"/>
      <c r="M988" s="181" t="s">
        <v>19</v>
      </c>
      <c r="N988" s="182" t="s">
        <v>44</v>
      </c>
      <c r="O988" s="64"/>
      <c r="P988" s="183">
        <f>O988*H988</f>
        <v>0</v>
      </c>
      <c r="Q988" s="183">
        <v>0</v>
      </c>
      <c r="R988" s="183">
        <f>Q988*H988</f>
        <v>0</v>
      </c>
      <c r="S988" s="183">
        <v>0</v>
      </c>
      <c r="T988" s="184">
        <f>S988*H988</f>
        <v>0</v>
      </c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R988" s="185" t="s">
        <v>251</v>
      </c>
      <c r="AT988" s="185" t="s">
        <v>157</v>
      </c>
      <c r="AU988" s="185" t="s">
        <v>83</v>
      </c>
      <c r="AY988" s="17" t="s">
        <v>155</v>
      </c>
      <c r="BE988" s="186">
        <f>IF(N988="základní",J988,0)</f>
        <v>0</v>
      </c>
      <c r="BF988" s="186">
        <f>IF(N988="snížená",J988,0)</f>
        <v>0</v>
      </c>
      <c r="BG988" s="186">
        <f>IF(N988="zákl. přenesená",J988,0)</f>
        <v>0</v>
      </c>
      <c r="BH988" s="186">
        <f>IF(N988="sníž. přenesená",J988,0)</f>
        <v>0</v>
      </c>
      <c r="BI988" s="186">
        <f>IF(N988="nulová",J988,0)</f>
        <v>0</v>
      </c>
      <c r="BJ988" s="17" t="s">
        <v>81</v>
      </c>
      <c r="BK988" s="186">
        <f>ROUND(I988*H988,2)</f>
        <v>0</v>
      </c>
      <c r="BL988" s="17" t="s">
        <v>251</v>
      </c>
      <c r="BM988" s="185" t="s">
        <v>1951</v>
      </c>
    </row>
    <row r="989" spans="1:65" s="2" customFormat="1" ht="10.199999999999999" x14ac:dyDescent="0.2">
      <c r="A989" s="34"/>
      <c r="B989" s="35"/>
      <c r="C989" s="36"/>
      <c r="D989" s="187" t="s">
        <v>163</v>
      </c>
      <c r="E989" s="36"/>
      <c r="F989" s="188" t="s">
        <v>1952</v>
      </c>
      <c r="G989" s="36"/>
      <c r="H989" s="36"/>
      <c r="I989" s="189"/>
      <c r="J989" s="36"/>
      <c r="K989" s="36"/>
      <c r="L989" s="39"/>
      <c r="M989" s="190"/>
      <c r="N989" s="191"/>
      <c r="O989" s="64"/>
      <c r="P989" s="64"/>
      <c r="Q989" s="64"/>
      <c r="R989" s="64"/>
      <c r="S989" s="64"/>
      <c r="T989" s="65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T989" s="17" t="s">
        <v>163</v>
      </c>
      <c r="AU989" s="17" t="s">
        <v>83</v>
      </c>
    </row>
    <row r="990" spans="1:65" s="13" customFormat="1" ht="10.199999999999999" x14ac:dyDescent="0.2">
      <c r="B990" s="192"/>
      <c r="C990" s="193"/>
      <c r="D990" s="194" t="s">
        <v>165</v>
      </c>
      <c r="E990" s="195" t="s">
        <v>19</v>
      </c>
      <c r="F990" s="196" t="s">
        <v>1953</v>
      </c>
      <c r="G990" s="193"/>
      <c r="H990" s="197">
        <v>224</v>
      </c>
      <c r="I990" s="198"/>
      <c r="J990" s="193"/>
      <c r="K990" s="193"/>
      <c r="L990" s="199"/>
      <c r="M990" s="200"/>
      <c r="N990" s="201"/>
      <c r="O990" s="201"/>
      <c r="P990" s="201"/>
      <c r="Q990" s="201"/>
      <c r="R990" s="201"/>
      <c r="S990" s="201"/>
      <c r="T990" s="202"/>
      <c r="AT990" s="203" t="s">
        <v>165</v>
      </c>
      <c r="AU990" s="203" t="s">
        <v>83</v>
      </c>
      <c r="AV990" s="13" t="s">
        <v>83</v>
      </c>
      <c r="AW990" s="13" t="s">
        <v>35</v>
      </c>
      <c r="AX990" s="13" t="s">
        <v>81</v>
      </c>
      <c r="AY990" s="203" t="s">
        <v>155</v>
      </c>
    </row>
    <row r="991" spans="1:65" s="2" customFormat="1" ht="16.5" customHeight="1" x14ac:dyDescent="0.2">
      <c r="A991" s="34"/>
      <c r="B991" s="35"/>
      <c r="C991" s="174" t="s">
        <v>1954</v>
      </c>
      <c r="D991" s="174" t="s">
        <v>157</v>
      </c>
      <c r="E991" s="175" t="s">
        <v>1955</v>
      </c>
      <c r="F991" s="176" t="s">
        <v>1956</v>
      </c>
      <c r="G991" s="177" t="s">
        <v>103</v>
      </c>
      <c r="H991" s="178">
        <v>224</v>
      </c>
      <c r="I991" s="179"/>
      <c r="J991" s="180">
        <f>ROUND(I991*H991,2)</f>
        <v>0</v>
      </c>
      <c r="K991" s="176" t="s">
        <v>160</v>
      </c>
      <c r="L991" s="39"/>
      <c r="M991" s="181" t="s">
        <v>19</v>
      </c>
      <c r="N991" s="182" t="s">
        <v>44</v>
      </c>
      <c r="O991" s="64"/>
      <c r="P991" s="183">
        <f>O991*H991</f>
        <v>0</v>
      </c>
      <c r="Q991" s="183">
        <v>2.1000000000000001E-4</v>
      </c>
      <c r="R991" s="183">
        <f>Q991*H991</f>
        <v>4.7039999999999998E-2</v>
      </c>
      <c r="S991" s="183">
        <v>0</v>
      </c>
      <c r="T991" s="184">
        <f>S991*H991</f>
        <v>0</v>
      </c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R991" s="185" t="s">
        <v>251</v>
      </c>
      <c r="AT991" s="185" t="s">
        <v>157</v>
      </c>
      <c r="AU991" s="185" t="s">
        <v>83</v>
      </c>
      <c r="AY991" s="17" t="s">
        <v>155</v>
      </c>
      <c r="BE991" s="186">
        <f>IF(N991="základní",J991,0)</f>
        <v>0</v>
      </c>
      <c r="BF991" s="186">
        <f>IF(N991="snížená",J991,0)</f>
        <v>0</v>
      </c>
      <c r="BG991" s="186">
        <f>IF(N991="zákl. přenesená",J991,0)</f>
        <v>0</v>
      </c>
      <c r="BH991" s="186">
        <f>IF(N991="sníž. přenesená",J991,0)</f>
        <v>0</v>
      </c>
      <c r="BI991" s="186">
        <f>IF(N991="nulová",J991,0)</f>
        <v>0</v>
      </c>
      <c r="BJ991" s="17" t="s">
        <v>81</v>
      </c>
      <c r="BK991" s="186">
        <f>ROUND(I991*H991,2)</f>
        <v>0</v>
      </c>
      <c r="BL991" s="17" t="s">
        <v>251</v>
      </c>
      <c r="BM991" s="185" t="s">
        <v>1957</v>
      </c>
    </row>
    <row r="992" spans="1:65" s="2" customFormat="1" ht="10.199999999999999" x14ac:dyDescent="0.2">
      <c r="A992" s="34"/>
      <c r="B992" s="35"/>
      <c r="C992" s="36"/>
      <c r="D992" s="187" t="s">
        <v>163</v>
      </c>
      <c r="E992" s="36"/>
      <c r="F992" s="188" t="s">
        <v>1958</v>
      </c>
      <c r="G992" s="36"/>
      <c r="H992" s="36"/>
      <c r="I992" s="189"/>
      <c r="J992" s="36"/>
      <c r="K992" s="36"/>
      <c r="L992" s="39"/>
      <c r="M992" s="190"/>
      <c r="N992" s="191"/>
      <c r="O992" s="64"/>
      <c r="P992" s="64"/>
      <c r="Q992" s="64"/>
      <c r="R992" s="64"/>
      <c r="S992" s="64"/>
      <c r="T992" s="65"/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T992" s="17" t="s">
        <v>163</v>
      </c>
      <c r="AU992" s="17" t="s">
        <v>83</v>
      </c>
    </row>
    <row r="993" spans="1:65" s="2" customFormat="1" ht="24.15" customHeight="1" x14ac:dyDescent="0.2">
      <c r="A993" s="34"/>
      <c r="B993" s="35"/>
      <c r="C993" s="174" t="s">
        <v>1959</v>
      </c>
      <c r="D993" s="174" t="s">
        <v>157</v>
      </c>
      <c r="E993" s="175" t="s">
        <v>1960</v>
      </c>
      <c r="F993" s="176" t="s">
        <v>1961</v>
      </c>
      <c r="G993" s="177" t="s">
        <v>307</v>
      </c>
      <c r="H993" s="178">
        <v>300</v>
      </c>
      <c r="I993" s="179"/>
      <c r="J993" s="180">
        <f>ROUND(I993*H993,2)</f>
        <v>0</v>
      </c>
      <c r="K993" s="176" t="s">
        <v>160</v>
      </c>
      <c r="L993" s="39"/>
      <c r="M993" s="181" t="s">
        <v>19</v>
      </c>
      <c r="N993" s="182" t="s">
        <v>44</v>
      </c>
      <c r="O993" s="64"/>
      <c r="P993" s="183">
        <f>O993*H993</f>
        <v>0</v>
      </c>
      <c r="Q993" s="183">
        <v>2.0000000000000002E-5</v>
      </c>
      <c r="R993" s="183">
        <f>Q993*H993</f>
        <v>6.0000000000000001E-3</v>
      </c>
      <c r="S993" s="183">
        <v>0</v>
      </c>
      <c r="T993" s="184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85" t="s">
        <v>251</v>
      </c>
      <c r="AT993" s="185" t="s">
        <v>157</v>
      </c>
      <c r="AU993" s="185" t="s">
        <v>83</v>
      </c>
      <c r="AY993" s="17" t="s">
        <v>155</v>
      </c>
      <c r="BE993" s="186">
        <f>IF(N993="základní",J993,0)</f>
        <v>0</v>
      </c>
      <c r="BF993" s="186">
        <f>IF(N993="snížená",J993,0)</f>
        <v>0</v>
      </c>
      <c r="BG993" s="186">
        <f>IF(N993="zákl. přenesená",J993,0)</f>
        <v>0</v>
      </c>
      <c r="BH993" s="186">
        <f>IF(N993="sníž. přenesená",J993,0)</f>
        <v>0</v>
      </c>
      <c r="BI993" s="186">
        <f>IF(N993="nulová",J993,0)</f>
        <v>0</v>
      </c>
      <c r="BJ993" s="17" t="s">
        <v>81</v>
      </c>
      <c r="BK993" s="186">
        <f>ROUND(I993*H993,2)</f>
        <v>0</v>
      </c>
      <c r="BL993" s="17" t="s">
        <v>251</v>
      </c>
      <c r="BM993" s="185" t="s">
        <v>1962</v>
      </c>
    </row>
    <row r="994" spans="1:65" s="2" customFormat="1" ht="10.199999999999999" x14ac:dyDescent="0.2">
      <c r="A994" s="34"/>
      <c r="B994" s="35"/>
      <c r="C994" s="36"/>
      <c r="D994" s="187" t="s">
        <v>163</v>
      </c>
      <c r="E994" s="36"/>
      <c r="F994" s="188" t="s">
        <v>1963</v>
      </c>
      <c r="G994" s="36"/>
      <c r="H994" s="36"/>
      <c r="I994" s="189"/>
      <c r="J994" s="36"/>
      <c r="K994" s="36"/>
      <c r="L994" s="39"/>
      <c r="M994" s="190"/>
      <c r="N994" s="191"/>
      <c r="O994" s="64"/>
      <c r="P994" s="64"/>
      <c r="Q994" s="64"/>
      <c r="R994" s="64"/>
      <c r="S994" s="64"/>
      <c r="T994" s="65"/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T994" s="17" t="s">
        <v>163</v>
      </c>
      <c r="AU994" s="17" t="s">
        <v>83</v>
      </c>
    </row>
    <row r="995" spans="1:65" s="2" customFormat="1" ht="21.75" customHeight="1" x14ac:dyDescent="0.2">
      <c r="A995" s="34"/>
      <c r="B995" s="35"/>
      <c r="C995" s="174" t="s">
        <v>1964</v>
      </c>
      <c r="D995" s="174" t="s">
        <v>157</v>
      </c>
      <c r="E995" s="175" t="s">
        <v>1965</v>
      </c>
      <c r="F995" s="176" t="s">
        <v>1966</v>
      </c>
      <c r="G995" s="177" t="s">
        <v>307</v>
      </c>
      <c r="H995" s="178">
        <v>300</v>
      </c>
      <c r="I995" s="179"/>
      <c r="J995" s="180">
        <f>ROUND(I995*H995,2)</f>
        <v>0</v>
      </c>
      <c r="K995" s="176" t="s">
        <v>160</v>
      </c>
      <c r="L995" s="39"/>
      <c r="M995" s="181" t="s">
        <v>19</v>
      </c>
      <c r="N995" s="182" t="s">
        <v>44</v>
      </c>
      <c r="O995" s="64"/>
      <c r="P995" s="183">
        <f>O995*H995</f>
        <v>0</v>
      </c>
      <c r="Q995" s="183">
        <v>2.0000000000000002E-5</v>
      </c>
      <c r="R995" s="183">
        <f>Q995*H995</f>
        <v>6.0000000000000001E-3</v>
      </c>
      <c r="S995" s="183">
        <v>0</v>
      </c>
      <c r="T995" s="184">
        <f>S995*H995</f>
        <v>0</v>
      </c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R995" s="185" t="s">
        <v>251</v>
      </c>
      <c r="AT995" s="185" t="s">
        <v>157</v>
      </c>
      <c r="AU995" s="185" t="s">
        <v>83</v>
      </c>
      <c r="AY995" s="17" t="s">
        <v>155</v>
      </c>
      <c r="BE995" s="186">
        <f>IF(N995="základní",J995,0)</f>
        <v>0</v>
      </c>
      <c r="BF995" s="186">
        <f>IF(N995="snížená",J995,0)</f>
        <v>0</v>
      </c>
      <c r="BG995" s="186">
        <f>IF(N995="zákl. přenesená",J995,0)</f>
        <v>0</v>
      </c>
      <c r="BH995" s="186">
        <f>IF(N995="sníž. přenesená",J995,0)</f>
        <v>0</v>
      </c>
      <c r="BI995" s="186">
        <f>IF(N995="nulová",J995,0)</f>
        <v>0</v>
      </c>
      <c r="BJ995" s="17" t="s">
        <v>81</v>
      </c>
      <c r="BK995" s="186">
        <f>ROUND(I995*H995,2)</f>
        <v>0</v>
      </c>
      <c r="BL995" s="17" t="s">
        <v>251</v>
      </c>
      <c r="BM995" s="185" t="s">
        <v>1967</v>
      </c>
    </row>
    <row r="996" spans="1:65" s="2" customFormat="1" ht="10.199999999999999" x14ac:dyDescent="0.2">
      <c r="A996" s="34"/>
      <c r="B996" s="35"/>
      <c r="C996" s="36"/>
      <c r="D996" s="187" t="s">
        <v>163</v>
      </c>
      <c r="E996" s="36"/>
      <c r="F996" s="188" t="s">
        <v>1968</v>
      </c>
      <c r="G996" s="36"/>
      <c r="H996" s="36"/>
      <c r="I996" s="189"/>
      <c r="J996" s="36"/>
      <c r="K996" s="36"/>
      <c r="L996" s="39"/>
      <c r="M996" s="190"/>
      <c r="N996" s="191"/>
      <c r="O996" s="64"/>
      <c r="P996" s="64"/>
      <c r="Q996" s="64"/>
      <c r="R996" s="64"/>
      <c r="S996" s="64"/>
      <c r="T996" s="65"/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T996" s="17" t="s">
        <v>163</v>
      </c>
      <c r="AU996" s="17" t="s">
        <v>83</v>
      </c>
    </row>
    <row r="997" spans="1:65" s="2" customFormat="1" ht="16.5" customHeight="1" x14ac:dyDescent="0.2">
      <c r="A997" s="34"/>
      <c r="B997" s="35"/>
      <c r="C997" s="174" t="s">
        <v>1969</v>
      </c>
      <c r="D997" s="174" t="s">
        <v>157</v>
      </c>
      <c r="E997" s="175" t="s">
        <v>1970</v>
      </c>
      <c r="F997" s="176" t="s">
        <v>1971</v>
      </c>
      <c r="G997" s="177" t="s">
        <v>103</v>
      </c>
      <c r="H997" s="178">
        <v>27.75</v>
      </c>
      <c r="I997" s="179"/>
      <c r="J997" s="180">
        <f>ROUND(I997*H997,2)</f>
        <v>0</v>
      </c>
      <c r="K997" s="176" t="s">
        <v>160</v>
      </c>
      <c r="L997" s="39"/>
      <c r="M997" s="181" t="s">
        <v>19</v>
      </c>
      <c r="N997" s="182" t="s">
        <v>44</v>
      </c>
      <c r="O997" s="64"/>
      <c r="P997" s="183">
        <f>O997*H997</f>
        <v>0</v>
      </c>
      <c r="Q997" s="183">
        <v>0</v>
      </c>
      <c r="R997" s="183">
        <f>Q997*H997</f>
        <v>0</v>
      </c>
      <c r="S997" s="183">
        <v>0</v>
      </c>
      <c r="T997" s="184">
        <f>S997*H997</f>
        <v>0</v>
      </c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R997" s="185" t="s">
        <v>251</v>
      </c>
      <c r="AT997" s="185" t="s">
        <v>157</v>
      </c>
      <c r="AU997" s="185" t="s">
        <v>83</v>
      </c>
      <c r="AY997" s="17" t="s">
        <v>155</v>
      </c>
      <c r="BE997" s="186">
        <f>IF(N997="základní",J997,0)</f>
        <v>0</v>
      </c>
      <c r="BF997" s="186">
        <f>IF(N997="snížená",J997,0)</f>
        <v>0</v>
      </c>
      <c r="BG997" s="186">
        <f>IF(N997="zákl. přenesená",J997,0)</f>
        <v>0</v>
      </c>
      <c r="BH997" s="186">
        <f>IF(N997="sníž. přenesená",J997,0)</f>
        <v>0</v>
      </c>
      <c r="BI997" s="186">
        <f>IF(N997="nulová",J997,0)</f>
        <v>0</v>
      </c>
      <c r="BJ997" s="17" t="s">
        <v>81</v>
      </c>
      <c r="BK997" s="186">
        <f>ROUND(I997*H997,2)</f>
        <v>0</v>
      </c>
      <c r="BL997" s="17" t="s">
        <v>251</v>
      </c>
      <c r="BM997" s="185" t="s">
        <v>1972</v>
      </c>
    </row>
    <row r="998" spans="1:65" s="2" customFormat="1" ht="10.199999999999999" x14ac:dyDescent="0.2">
      <c r="A998" s="34"/>
      <c r="B998" s="35"/>
      <c r="C998" s="36"/>
      <c r="D998" s="187" t="s">
        <v>163</v>
      </c>
      <c r="E998" s="36"/>
      <c r="F998" s="188" t="s">
        <v>1973</v>
      </c>
      <c r="G998" s="36"/>
      <c r="H998" s="36"/>
      <c r="I998" s="189"/>
      <c r="J998" s="36"/>
      <c r="K998" s="36"/>
      <c r="L998" s="39"/>
      <c r="M998" s="190"/>
      <c r="N998" s="191"/>
      <c r="O998" s="64"/>
      <c r="P998" s="64"/>
      <c r="Q998" s="64"/>
      <c r="R998" s="64"/>
      <c r="S998" s="64"/>
      <c r="T998" s="65"/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T998" s="17" t="s">
        <v>163</v>
      </c>
      <c r="AU998" s="17" t="s">
        <v>83</v>
      </c>
    </row>
    <row r="999" spans="1:65" s="15" customFormat="1" ht="10.199999999999999" x14ac:dyDescent="0.2">
      <c r="B999" s="225"/>
      <c r="C999" s="226"/>
      <c r="D999" s="194" t="s">
        <v>165</v>
      </c>
      <c r="E999" s="227" t="s">
        <v>19</v>
      </c>
      <c r="F999" s="228" t="s">
        <v>470</v>
      </c>
      <c r="G999" s="226"/>
      <c r="H999" s="227" t="s">
        <v>19</v>
      </c>
      <c r="I999" s="229"/>
      <c r="J999" s="226"/>
      <c r="K999" s="226"/>
      <c r="L999" s="230"/>
      <c r="M999" s="231"/>
      <c r="N999" s="232"/>
      <c r="O999" s="232"/>
      <c r="P999" s="232"/>
      <c r="Q999" s="232"/>
      <c r="R999" s="232"/>
      <c r="S999" s="232"/>
      <c r="T999" s="233"/>
      <c r="AT999" s="234" t="s">
        <v>165</v>
      </c>
      <c r="AU999" s="234" t="s">
        <v>83</v>
      </c>
      <c r="AV999" s="15" t="s">
        <v>81</v>
      </c>
      <c r="AW999" s="15" t="s">
        <v>35</v>
      </c>
      <c r="AX999" s="15" t="s">
        <v>73</v>
      </c>
      <c r="AY999" s="234" t="s">
        <v>155</v>
      </c>
    </row>
    <row r="1000" spans="1:65" s="13" customFormat="1" ht="10.199999999999999" x14ac:dyDescent="0.2">
      <c r="B1000" s="192"/>
      <c r="C1000" s="193"/>
      <c r="D1000" s="194" t="s">
        <v>165</v>
      </c>
      <c r="E1000" s="195" t="s">
        <v>19</v>
      </c>
      <c r="F1000" s="196" t="s">
        <v>1974</v>
      </c>
      <c r="G1000" s="193"/>
      <c r="H1000" s="197">
        <v>27.75</v>
      </c>
      <c r="I1000" s="198"/>
      <c r="J1000" s="193"/>
      <c r="K1000" s="193"/>
      <c r="L1000" s="199"/>
      <c r="M1000" s="200"/>
      <c r="N1000" s="201"/>
      <c r="O1000" s="201"/>
      <c r="P1000" s="201"/>
      <c r="Q1000" s="201"/>
      <c r="R1000" s="201"/>
      <c r="S1000" s="201"/>
      <c r="T1000" s="202"/>
      <c r="AT1000" s="203" t="s">
        <v>165</v>
      </c>
      <c r="AU1000" s="203" t="s">
        <v>83</v>
      </c>
      <c r="AV1000" s="13" t="s">
        <v>83</v>
      </c>
      <c r="AW1000" s="13" t="s">
        <v>35</v>
      </c>
      <c r="AX1000" s="13" t="s">
        <v>81</v>
      </c>
      <c r="AY1000" s="203" t="s">
        <v>155</v>
      </c>
    </row>
    <row r="1001" spans="1:65" s="2" customFormat="1" ht="16.5" customHeight="1" x14ac:dyDescent="0.2">
      <c r="A1001" s="34"/>
      <c r="B1001" s="35"/>
      <c r="C1001" s="174" t="s">
        <v>1975</v>
      </c>
      <c r="D1001" s="174" t="s">
        <v>157</v>
      </c>
      <c r="E1001" s="175" t="s">
        <v>1976</v>
      </c>
      <c r="F1001" s="176" t="s">
        <v>1977</v>
      </c>
      <c r="G1001" s="177" t="s">
        <v>103</v>
      </c>
      <c r="H1001" s="178">
        <v>27.75</v>
      </c>
      <c r="I1001" s="179"/>
      <c r="J1001" s="180">
        <f>ROUND(I1001*H1001,2)</f>
        <v>0</v>
      </c>
      <c r="K1001" s="176" t="s">
        <v>160</v>
      </c>
      <c r="L1001" s="39"/>
      <c r="M1001" s="181" t="s">
        <v>19</v>
      </c>
      <c r="N1001" s="182" t="s">
        <v>44</v>
      </c>
      <c r="O1001" s="64"/>
      <c r="P1001" s="183">
        <f>O1001*H1001</f>
        <v>0</v>
      </c>
      <c r="Q1001" s="183">
        <v>1.4999999999999999E-4</v>
      </c>
      <c r="R1001" s="183">
        <f>Q1001*H1001</f>
        <v>4.1624999999999995E-3</v>
      </c>
      <c r="S1001" s="183">
        <v>0</v>
      </c>
      <c r="T1001" s="184">
        <f>S1001*H1001</f>
        <v>0</v>
      </c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R1001" s="185" t="s">
        <v>251</v>
      </c>
      <c r="AT1001" s="185" t="s">
        <v>157</v>
      </c>
      <c r="AU1001" s="185" t="s">
        <v>83</v>
      </c>
      <c r="AY1001" s="17" t="s">
        <v>155</v>
      </c>
      <c r="BE1001" s="186">
        <f>IF(N1001="základní",J1001,0)</f>
        <v>0</v>
      </c>
      <c r="BF1001" s="186">
        <f>IF(N1001="snížená",J1001,0)</f>
        <v>0</v>
      </c>
      <c r="BG1001" s="186">
        <f>IF(N1001="zákl. přenesená",J1001,0)</f>
        <v>0</v>
      </c>
      <c r="BH1001" s="186">
        <f>IF(N1001="sníž. přenesená",J1001,0)</f>
        <v>0</v>
      </c>
      <c r="BI1001" s="186">
        <f>IF(N1001="nulová",J1001,0)</f>
        <v>0</v>
      </c>
      <c r="BJ1001" s="17" t="s">
        <v>81</v>
      </c>
      <c r="BK1001" s="186">
        <f>ROUND(I1001*H1001,2)</f>
        <v>0</v>
      </c>
      <c r="BL1001" s="17" t="s">
        <v>251</v>
      </c>
      <c r="BM1001" s="185" t="s">
        <v>1978</v>
      </c>
    </row>
    <row r="1002" spans="1:65" s="2" customFormat="1" ht="10.199999999999999" x14ac:dyDescent="0.2">
      <c r="A1002" s="34"/>
      <c r="B1002" s="35"/>
      <c r="C1002" s="36"/>
      <c r="D1002" s="187" t="s">
        <v>163</v>
      </c>
      <c r="E1002" s="36"/>
      <c r="F1002" s="188" t="s">
        <v>1979</v>
      </c>
      <c r="G1002" s="36"/>
      <c r="H1002" s="36"/>
      <c r="I1002" s="189"/>
      <c r="J1002" s="36"/>
      <c r="K1002" s="36"/>
      <c r="L1002" s="39"/>
      <c r="M1002" s="190"/>
      <c r="N1002" s="191"/>
      <c r="O1002" s="64"/>
      <c r="P1002" s="64"/>
      <c r="Q1002" s="64"/>
      <c r="R1002" s="64"/>
      <c r="S1002" s="64"/>
      <c r="T1002" s="65"/>
      <c r="U1002" s="34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T1002" s="17" t="s">
        <v>163</v>
      </c>
      <c r="AU1002" s="17" t="s">
        <v>83</v>
      </c>
    </row>
    <row r="1003" spans="1:65" s="2" customFormat="1" ht="16.5" customHeight="1" x14ac:dyDescent="0.2">
      <c r="A1003" s="34"/>
      <c r="B1003" s="35"/>
      <c r="C1003" s="174" t="s">
        <v>1980</v>
      </c>
      <c r="D1003" s="174" t="s">
        <v>157</v>
      </c>
      <c r="E1003" s="175" t="s">
        <v>1981</v>
      </c>
      <c r="F1003" s="176" t="s">
        <v>1982</v>
      </c>
      <c r="G1003" s="177" t="s">
        <v>103</v>
      </c>
      <c r="H1003" s="178">
        <v>21.347999999999999</v>
      </c>
      <c r="I1003" s="179"/>
      <c r="J1003" s="180">
        <f>ROUND(I1003*H1003,2)</f>
        <v>0</v>
      </c>
      <c r="K1003" s="176" t="s">
        <v>160</v>
      </c>
      <c r="L1003" s="39"/>
      <c r="M1003" s="181" t="s">
        <v>19</v>
      </c>
      <c r="N1003" s="182" t="s">
        <v>44</v>
      </c>
      <c r="O1003" s="64"/>
      <c r="P1003" s="183">
        <f>O1003*H1003</f>
        <v>0</v>
      </c>
      <c r="Q1003" s="183">
        <v>4.2000000000000002E-4</v>
      </c>
      <c r="R1003" s="183">
        <f>Q1003*H1003</f>
        <v>8.9661600000000008E-3</v>
      </c>
      <c r="S1003" s="183">
        <v>0</v>
      </c>
      <c r="T1003" s="184">
        <f>S1003*H1003</f>
        <v>0</v>
      </c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R1003" s="185" t="s">
        <v>251</v>
      </c>
      <c r="AT1003" s="185" t="s">
        <v>157</v>
      </c>
      <c r="AU1003" s="185" t="s">
        <v>83</v>
      </c>
      <c r="AY1003" s="17" t="s">
        <v>155</v>
      </c>
      <c r="BE1003" s="186">
        <f>IF(N1003="základní",J1003,0)</f>
        <v>0</v>
      </c>
      <c r="BF1003" s="186">
        <f>IF(N1003="snížená",J1003,0)</f>
        <v>0</v>
      </c>
      <c r="BG1003" s="186">
        <f>IF(N1003="zákl. přenesená",J1003,0)</f>
        <v>0</v>
      </c>
      <c r="BH1003" s="186">
        <f>IF(N1003="sníž. přenesená",J1003,0)</f>
        <v>0</v>
      </c>
      <c r="BI1003" s="186">
        <f>IF(N1003="nulová",J1003,0)</f>
        <v>0</v>
      </c>
      <c r="BJ1003" s="17" t="s">
        <v>81</v>
      </c>
      <c r="BK1003" s="186">
        <f>ROUND(I1003*H1003,2)</f>
        <v>0</v>
      </c>
      <c r="BL1003" s="17" t="s">
        <v>251</v>
      </c>
      <c r="BM1003" s="185" t="s">
        <v>1983</v>
      </c>
    </row>
    <row r="1004" spans="1:65" s="2" customFormat="1" ht="10.199999999999999" x14ac:dyDescent="0.2">
      <c r="A1004" s="34"/>
      <c r="B1004" s="35"/>
      <c r="C1004" s="36"/>
      <c r="D1004" s="187" t="s">
        <v>163</v>
      </c>
      <c r="E1004" s="36"/>
      <c r="F1004" s="188" t="s">
        <v>1984</v>
      </c>
      <c r="G1004" s="36"/>
      <c r="H1004" s="36"/>
      <c r="I1004" s="189"/>
      <c r="J1004" s="36"/>
      <c r="K1004" s="36"/>
      <c r="L1004" s="39"/>
      <c r="M1004" s="190"/>
      <c r="N1004" s="191"/>
      <c r="O1004" s="64"/>
      <c r="P1004" s="64"/>
      <c r="Q1004" s="64"/>
      <c r="R1004" s="64"/>
      <c r="S1004" s="64"/>
      <c r="T1004" s="65"/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T1004" s="17" t="s">
        <v>163</v>
      </c>
      <c r="AU1004" s="17" t="s">
        <v>83</v>
      </c>
    </row>
    <row r="1005" spans="1:65" s="13" customFormat="1" ht="10.199999999999999" x14ac:dyDescent="0.2">
      <c r="B1005" s="192"/>
      <c r="C1005" s="193"/>
      <c r="D1005" s="194" t="s">
        <v>165</v>
      </c>
      <c r="E1005" s="195" t="s">
        <v>19</v>
      </c>
      <c r="F1005" s="196" t="s">
        <v>1985</v>
      </c>
      <c r="G1005" s="193"/>
      <c r="H1005" s="197">
        <v>21.347999999999999</v>
      </c>
      <c r="I1005" s="198"/>
      <c r="J1005" s="193"/>
      <c r="K1005" s="193"/>
      <c r="L1005" s="199"/>
      <c r="M1005" s="200"/>
      <c r="N1005" s="201"/>
      <c r="O1005" s="201"/>
      <c r="P1005" s="201"/>
      <c r="Q1005" s="201"/>
      <c r="R1005" s="201"/>
      <c r="S1005" s="201"/>
      <c r="T1005" s="202"/>
      <c r="AT1005" s="203" t="s">
        <v>165</v>
      </c>
      <c r="AU1005" s="203" t="s">
        <v>83</v>
      </c>
      <c r="AV1005" s="13" t="s">
        <v>83</v>
      </c>
      <c r="AW1005" s="13" t="s">
        <v>35</v>
      </c>
      <c r="AX1005" s="13" t="s">
        <v>81</v>
      </c>
      <c r="AY1005" s="203" t="s">
        <v>155</v>
      </c>
    </row>
    <row r="1006" spans="1:65" s="2" customFormat="1" ht="24.15" customHeight="1" x14ac:dyDescent="0.2">
      <c r="A1006" s="34"/>
      <c r="B1006" s="35"/>
      <c r="C1006" s="174" t="s">
        <v>1986</v>
      </c>
      <c r="D1006" s="174" t="s">
        <v>157</v>
      </c>
      <c r="E1006" s="175" t="s">
        <v>1987</v>
      </c>
      <c r="F1006" s="176" t="s">
        <v>1988</v>
      </c>
      <c r="G1006" s="177" t="s">
        <v>103</v>
      </c>
      <c r="H1006" s="178">
        <v>140.80000000000001</v>
      </c>
      <c r="I1006" s="179"/>
      <c r="J1006" s="180">
        <f>ROUND(I1006*H1006,2)</f>
        <v>0</v>
      </c>
      <c r="K1006" s="176" t="s">
        <v>160</v>
      </c>
      <c r="L1006" s="39"/>
      <c r="M1006" s="181" t="s">
        <v>19</v>
      </c>
      <c r="N1006" s="182" t="s">
        <v>44</v>
      </c>
      <c r="O1006" s="64"/>
      <c r="P1006" s="183">
        <f>O1006*H1006</f>
        <v>0</v>
      </c>
      <c r="Q1006" s="183">
        <v>7.2000000000000005E-4</v>
      </c>
      <c r="R1006" s="183">
        <f>Q1006*H1006</f>
        <v>0.10137600000000001</v>
      </c>
      <c r="S1006" s="183">
        <v>0</v>
      </c>
      <c r="T1006" s="184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85" t="s">
        <v>251</v>
      </c>
      <c r="AT1006" s="185" t="s">
        <v>157</v>
      </c>
      <c r="AU1006" s="185" t="s">
        <v>83</v>
      </c>
      <c r="AY1006" s="17" t="s">
        <v>155</v>
      </c>
      <c r="BE1006" s="186">
        <f>IF(N1006="základní",J1006,0)</f>
        <v>0</v>
      </c>
      <c r="BF1006" s="186">
        <f>IF(N1006="snížená",J1006,0)</f>
        <v>0</v>
      </c>
      <c r="BG1006" s="186">
        <f>IF(N1006="zákl. přenesená",J1006,0)</f>
        <v>0</v>
      </c>
      <c r="BH1006" s="186">
        <f>IF(N1006="sníž. přenesená",J1006,0)</f>
        <v>0</v>
      </c>
      <c r="BI1006" s="186">
        <f>IF(N1006="nulová",J1006,0)</f>
        <v>0</v>
      </c>
      <c r="BJ1006" s="17" t="s">
        <v>81</v>
      </c>
      <c r="BK1006" s="186">
        <f>ROUND(I1006*H1006,2)</f>
        <v>0</v>
      </c>
      <c r="BL1006" s="17" t="s">
        <v>251</v>
      </c>
      <c r="BM1006" s="185" t="s">
        <v>1989</v>
      </c>
    </row>
    <row r="1007" spans="1:65" s="2" customFormat="1" ht="10.199999999999999" x14ac:dyDescent="0.2">
      <c r="A1007" s="34"/>
      <c r="B1007" s="35"/>
      <c r="C1007" s="36"/>
      <c r="D1007" s="187" t="s">
        <v>163</v>
      </c>
      <c r="E1007" s="36"/>
      <c r="F1007" s="188" t="s">
        <v>1990</v>
      </c>
      <c r="G1007" s="36"/>
      <c r="H1007" s="36"/>
      <c r="I1007" s="189"/>
      <c r="J1007" s="36"/>
      <c r="K1007" s="36"/>
      <c r="L1007" s="39"/>
      <c r="M1007" s="190"/>
      <c r="N1007" s="191"/>
      <c r="O1007" s="64"/>
      <c r="P1007" s="64"/>
      <c r="Q1007" s="64"/>
      <c r="R1007" s="64"/>
      <c r="S1007" s="64"/>
      <c r="T1007" s="65"/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T1007" s="17" t="s">
        <v>163</v>
      </c>
      <c r="AU1007" s="17" t="s">
        <v>83</v>
      </c>
    </row>
    <row r="1008" spans="1:65" s="13" customFormat="1" ht="10.199999999999999" x14ac:dyDescent="0.2">
      <c r="B1008" s="192"/>
      <c r="C1008" s="193"/>
      <c r="D1008" s="194" t="s">
        <v>165</v>
      </c>
      <c r="E1008" s="195" t="s">
        <v>19</v>
      </c>
      <c r="F1008" s="196" t="s">
        <v>1991</v>
      </c>
      <c r="G1008" s="193"/>
      <c r="H1008" s="197">
        <v>140.80000000000001</v>
      </c>
      <c r="I1008" s="198"/>
      <c r="J1008" s="193"/>
      <c r="K1008" s="193"/>
      <c r="L1008" s="199"/>
      <c r="M1008" s="200"/>
      <c r="N1008" s="201"/>
      <c r="O1008" s="201"/>
      <c r="P1008" s="201"/>
      <c r="Q1008" s="201"/>
      <c r="R1008" s="201"/>
      <c r="S1008" s="201"/>
      <c r="T1008" s="202"/>
      <c r="AT1008" s="203" t="s">
        <v>165</v>
      </c>
      <c r="AU1008" s="203" t="s">
        <v>83</v>
      </c>
      <c r="AV1008" s="13" t="s">
        <v>83</v>
      </c>
      <c r="AW1008" s="13" t="s">
        <v>35</v>
      </c>
      <c r="AX1008" s="13" t="s">
        <v>81</v>
      </c>
      <c r="AY1008" s="203" t="s">
        <v>155</v>
      </c>
    </row>
    <row r="1009" spans="1:65" s="2" customFormat="1" ht="16.5" customHeight="1" x14ac:dyDescent="0.2">
      <c r="A1009" s="34"/>
      <c r="B1009" s="35"/>
      <c r="C1009" s="174" t="s">
        <v>1992</v>
      </c>
      <c r="D1009" s="174" t="s">
        <v>157</v>
      </c>
      <c r="E1009" s="175" t="s">
        <v>1993</v>
      </c>
      <c r="F1009" s="176" t="s">
        <v>1994</v>
      </c>
      <c r="G1009" s="177" t="s">
        <v>103</v>
      </c>
      <c r="H1009" s="178">
        <v>27.75</v>
      </c>
      <c r="I1009" s="179"/>
      <c r="J1009" s="180">
        <f>ROUND(I1009*H1009,2)</f>
        <v>0</v>
      </c>
      <c r="K1009" s="176" t="s">
        <v>160</v>
      </c>
      <c r="L1009" s="39"/>
      <c r="M1009" s="181" t="s">
        <v>19</v>
      </c>
      <c r="N1009" s="182" t="s">
        <v>44</v>
      </c>
      <c r="O1009" s="64"/>
      <c r="P1009" s="183">
        <f>O1009*H1009</f>
        <v>0</v>
      </c>
      <c r="Q1009" s="183">
        <v>3.5E-4</v>
      </c>
      <c r="R1009" s="183">
        <f>Q1009*H1009</f>
        <v>9.7125000000000006E-3</v>
      </c>
      <c r="S1009" s="183">
        <v>0</v>
      </c>
      <c r="T1009" s="184">
        <f>S1009*H1009</f>
        <v>0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185" t="s">
        <v>251</v>
      </c>
      <c r="AT1009" s="185" t="s">
        <v>157</v>
      </c>
      <c r="AU1009" s="185" t="s">
        <v>83</v>
      </c>
      <c r="AY1009" s="17" t="s">
        <v>155</v>
      </c>
      <c r="BE1009" s="186">
        <f>IF(N1009="základní",J1009,0)</f>
        <v>0</v>
      </c>
      <c r="BF1009" s="186">
        <f>IF(N1009="snížená",J1009,0)</f>
        <v>0</v>
      </c>
      <c r="BG1009" s="186">
        <f>IF(N1009="zákl. přenesená",J1009,0)</f>
        <v>0</v>
      </c>
      <c r="BH1009" s="186">
        <f>IF(N1009="sníž. přenesená",J1009,0)</f>
        <v>0</v>
      </c>
      <c r="BI1009" s="186">
        <f>IF(N1009="nulová",J1009,0)</f>
        <v>0</v>
      </c>
      <c r="BJ1009" s="17" t="s">
        <v>81</v>
      </c>
      <c r="BK1009" s="186">
        <f>ROUND(I1009*H1009,2)</f>
        <v>0</v>
      </c>
      <c r="BL1009" s="17" t="s">
        <v>251</v>
      </c>
      <c r="BM1009" s="185" t="s">
        <v>1995</v>
      </c>
    </row>
    <row r="1010" spans="1:65" s="2" customFormat="1" ht="10.199999999999999" x14ac:dyDescent="0.2">
      <c r="A1010" s="34"/>
      <c r="B1010" s="35"/>
      <c r="C1010" s="36"/>
      <c r="D1010" s="187" t="s">
        <v>163</v>
      </c>
      <c r="E1010" s="36"/>
      <c r="F1010" s="188" t="s">
        <v>1996</v>
      </c>
      <c r="G1010" s="36"/>
      <c r="H1010" s="36"/>
      <c r="I1010" s="189"/>
      <c r="J1010" s="36"/>
      <c r="K1010" s="36"/>
      <c r="L1010" s="39"/>
      <c r="M1010" s="190"/>
      <c r="N1010" s="191"/>
      <c r="O1010" s="64"/>
      <c r="P1010" s="64"/>
      <c r="Q1010" s="64"/>
      <c r="R1010" s="64"/>
      <c r="S1010" s="64"/>
      <c r="T1010" s="65"/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T1010" s="17" t="s">
        <v>163</v>
      </c>
      <c r="AU1010" s="17" t="s">
        <v>83</v>
      </c>
    </row>
    <row r="1011" spans="1:65" s="13" customFormat="1" ht="10.199999999999999" x14ac:dyDescent="0.2">
      <c r="B1011" s="192"/>
      <c r="C1011" s="193"/>
      <c r="D1011" s="194" t="s">
        <v>165</v>
      </c>
      <c r="E1011" s="195" t="s">
        <v>19</v>
      </c>
      <c r="F1011" s="196" t="s">
        <v>1997</v>
      </c>
      <c r="G1011" s="193"/>
      <c r="H1011" s="197">
        <v>27.75</v>
      </c>
      <c r="I1011" s="198"/>
      <c r="J1011" s="193"/>
      <c r="K1011" s="193"/>
      <c r="L1011" s="199"/>
      <c r="M1011" s="200"/>
      <c r="N1011" s="201"/>
      <c r="O1011" s="201"/>
      <c r="P1011" s="201"/>
      <c r="Q1011" s="201"/>
      <c r="R1011" s="201"/>
      <c r="S1011" s="201"/>
      <c r="T1011" s="202"/>
      <c r="AT1011" s="203" t="s">
        <v>165</v>
      </c>
      <c r="AU1011" s="203" t="s">
        <v>83</v>
      </c>
      <c r="AV1011" s="13" t="s">
        <v>83</v>
      </c>
      <c r="AW1011" s="13" t="s">
        <v>35</v>
      </c>
      <c r="AX1011" s="13" t="s">
        <v>81</v>
      </c>
      <c r="AY1011" s="203" t="s">
        <v>155</v>
      </c>
    </row>
    <row r="1012" spans="1:65" s="12" customFormat="1" ht="22.8" customHeight="1" x14ac:dyDescent="0.25">
      <c r="B1012" s="158"/>
      <c r="C1012" s="159"/>
      <c r="D1012" s="160" t="s">
        <v>72</v>
      </c>
      <c r="E1012" s="172" t="s">
        <v>1998</v>
      </c>
      <c r="F1012" s="172" t="s">
        <v>1999</v>
      </c>
      <c r="G1012" s="159"/>
      <c r="H1012" s="159"/>
      <c r="I1012" s="162"/>
      <c r="J1012" s="173">
        <f>BK1012</f>
        <v>0</v>
      </c>
      <c r="K1012" s="159"/>
      <c r="L1012" s="164"/>
      <c r="M1012" s="165"/>
      <c r="N1012" s="166"/>
      <c r="O1012" s="166"/>
      <c r="P1012" s="167">
        <f>SUM(P1013:P1043)</f>
        <v>0</v>
      </c>
      <c r="Q1012" s="166"/>
      <c r="R1012" s="167">
        <f>SUM(R1013:R1043)</f>
        <v>6.5698809999999996</v>
      </c>
      <c r="S1012" s="166"/>
      <c r="T1012" s="168">
        <f>SUM(T1013:T1043)</f>
        <v>1.2065644</v>
      </c>
      <c r="AR1012" s="169" t="s">
        <v>83</v>
      </c>
      <c r="AT1012" s="170" t="s">
        <v>72</v>
      </c>
      <c r="AU1012" s="170" t="s">
        <v>81</v>
      </c>
      <c r="AY1012" s="169" t="s">
        <v>155</v>
      </c>
      <c r="BK1012" s="171">
        <f>SUM(BK1013:BK1043)</f>
        <v>0</v>
      </c>
    </row>
    <row r="1013" spans="1:65" s="2" customFormat="1" ht="16.5" customHeight="1" x14ac:dyDescent="0.2">
      <c r="A1013" s="34"/>
      <c r="B1013" s="35"/>
      <c r="C1013" s="174" t="s">
        <v>2000</v>
      </c>
      <c r="D1013" s="174" t="s">
        <v>157</v>
      </c>
      <c r="E1013" s="175" t="s">
        <v>2001</v>
      </c>
      <c r="F1013" s="176" t="s">
        <v>2002</v>
      </c>
      <c r="G1013" s="177" t="s">
        <v>103</v>
      </c>
      <c r="H1013" s="178">
        <v>2711.24</v>
      </c>
      <c r="I1013" s="179"/>
      <c r="J1013" s="180">
        <f>ROUND(I1013*H1013,2)</f>
        <v>0</v>
      </c>
      <c r="K1013" s="176" t="s">
        <v>160</v>
      </c>
      <c r="L1013" s="39"/>
      <c r="M1013" s="181" t="s">
        <v>19</v>
      </c>
      <c r="N1013" s="182" t="s">
        <v>44</v>
      </c>
      <c r="O1013" s="64"/>
      <c r="P1013" s="183">
        <f>O1013*H1013</f>
        <v>0</v>
      </c>
      <c r="Q1013" s="183">
        <v>1E-3</v>
      </c>
      <c r="R1013" s="183">
        <f>Q1013*H1013</f>
        <v>2.7112399999999997</v>
      </c>
      <c r="S1013" s="183">
        <v>3.1E-4</v>
      </c>
      <c r="T1013" s="184">
        <f>S1013*H1013</f>
        <v>0.84048439999999991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185" t="s">
        <v>251</v>
      </c>
      <c r="AT1013" s="185" t="s">
        <v>157</v>
      </c>
      <c r="AU1013" s="185" t="s">
        <v>83</v>
      </c>
      <c r="AY1013" s="17" t="s">
        <v>155</v>
      </c>
      <c r="BE1013" s="186">
        <f>IF(N1013="základní",J1013,0)</f>
        <v>0</v>
      </c>
      <c r="BF1013" s="186">
        <f>IF(N1013="snížená",J1013,0)</f>
        <v>0</v>
      </c>
      <c r="BG1013" s="186">
        <f>IF(N1013="zákl. přenesená",J1013,0)</f>
        <v>0</v>
      </c>
      <c r="BH1013" s="186">
        <f>IF(N1013="sníž. přenesená",J1013,0)</f>
        <v>0</v>
      </c>
      <c r="BI1013" s="186">
        <f>IF(N1013="nulová",J1013,0)</f>
        <v>0</v>
      </c>
      <c r="BJ1013" s="17" t="s">
        <v>81</v>
      </c>
      <c r="BK1013" s="186">
        <f>ROUND(I1013*H1013,2)</f>
        <v>0</v>
      </c>
      <c r="BL1013" s="17" t="s">
        <v>251</v>
      </c>
      <c r="BM1013" s="185" t="s">
        <v>2003</v>
      </c>
    </row>
    <row r="1014" spans="1:65" s="2" customFormat="1" ht="10.199999999999999" x14ac:dyDescent="0.2">
      <c r="A1014" s="34"/>
      <c r="B1014" s="35"/>
      <c r="C1014" s="36"/>
      <c r="D1014" s="187" t="s">
        <v>163</v>
      </c>
      <c r="E1014" s="36"/>
      <c r="F1014" s="188" t="s">
        <v>2004</v>
      </c>
      <c r="G1014" s="36"/>
      <c r="H1014" s="36"/>
      <c r="I1014" s="189"/>
      <c r="J1014" s="36"/>
      <c r="K1014" s="36"/>
      <c r="L1014" s="39"/>
      <c r="M1014" s="190"/>
      <c r="N1014" s="191"/>
      <c r="O1014" s="64"/>
      <c r="P1014" s="64"/>
      <c r="Q1014" s="64"/>
      <c r="R1014" s="64"/>
      <c r="S1014" s="64"/>
      <c r="T1014" s="65"/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T1014" s="17" t="s">
        <v>163</v>
      </c>
      <c r="AU1014" s="17" t="s">
        <v>83</v>
      </c>
    </row>
    <row r="1015" spans="1:65" s="2" customFormat="1" ht="16.5" customHeight="1" x14ac:dyDescent="0.2">
      <c r="A1015" s="34"/>
      <c r="B1015" s="35"/>
      <c r="C1015" s="174" t="s">
        <v>2005</v>
      </c>
      <c r="D1015" s="174" t="s">
        <v>157</v>
      </c>
      <c r="E1015" s="175" t="s">
        <v>2006</v>
      </c>
      <c r="F1015" s="176" t="s">
        <v>2007</v>
      </c>
      <c r="G1015" s="177" t="s">
        <v>103</v>
      </c>
      <c r="H1015" s="178">
        <v>2711.24</v>
      </c>
      <c r="I1015" s="179"/>
      <c r="J1015" s="180">
        <f>ROUND(I1015*H1015,2)</f>
        <v>0</v>
      </c>
      <c r="K1015" s="176" t="s">
        <v>160</v>
      </c>
      <c r="L1015" s="39"/>
      <c r="M1015" s="181" t="s">
        <v>19</v>
      </c>
      <c r="N1015" s="182" t="s">
        <v>44</v>
      </c>
      <c r="O1015" s="64"/>
      <c r="P1015" s="183">
        <f>O1015*H1015</f>
        <v>0</v>
      </c>
      <c r="Q1015" s="183">
        <v>0</v>
      </c>
      <c r="R1015" s="183">
        <f>Q1015*H1015</f>
        <v>0</v>
      </c>
      <c r="S1015" s="183">
        <v>0</v>
      </c>
      <c r="T1015" s="184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85" t="s">
        <v>251</v>
      </c>
      <c r="AT1015" s="185" t="s">
        <v>157</v>
      </c>
      <c r="AU1015" s="185" t="s">
        <v>83</v>
      </c>
      <c r="AY1015" s="17" t="s">
        <v>155</v>
      </c>
      <c r="BE1015" s="186">
        <f>IF(N1015="základní",J1015,0)</f>
        <v>0</v>
      </c>
      <c r="BF1015" s="186">
        <f>IF(N1015="snížená",J1015,0)</f>
        <v>0</v>
      </c>
      <c r="BG1015" s="186">
        <f>IF(N1015="zákl. přenesená",J1015,0)</f>
        <v>0</v>
      </c>
      <c r="BH1015" s="186">
        <f>IF(N1015="sníž. přenesená",J1015,0)</f>
        <v>0</v>
      </c>
      <c r="BI1015" s="186">
        <f>IF(N1015="nulová",J1015,0)</f>
        <v>0</v>
      </c>
      <c r="BJ1015" s="17" t="s">
        <v>81</v>
      </c>
      <c r="BK1015" s="186">
        <f>ROUND(I1015*H1015,2)</f>
        <v>0</v>
      </c>
      <c r="BL1015" s="17" t="s">
        <v>251</v>
      </c>
      <c r="BM1015" s="185" t="s">
        <v>2008</v>
      </c>
    </row>
    <row r="1016" spans="1:65" s="2" customFormat="1" ht="10.199999999999999" x14ac:dyDescent="0.2">
      <c r="A1016" s="34"/>
      <c r="B1016" s="35"/>
      <c r="C1016" s="36"/>
      <c r="D1016" s="187" t="s">
        <v>163</v>
      </c>
      <c r="E1016" s="36"/>
      <c r="F1016" s="188" t="s">
        <v>2009</v>
      </c>
      <c r="G1016" s="36"/>
      <c r="H1016" s="36"/>
      <c r="I1016" s="189"/>
      <c r="J1016" s="36"/>
      <c r="K1016" s="36"/>
      <c r="L1016" s="39"/>
      <c r="M1016" s="190"/>
      <c r="N1016" s="191"/>
      <c r="O1016" s="64"/>
      <c r="P1016" s="64"/>
      <c r="Q1016" s="64"/>
      <c r="R1016" s="64"/>
      <c r="S1016" s="64"/>
      <c r="T1016" s="65"/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T1016" s="17" t="s">
        <v>163</v>
      </c>
      <c r="AU1016" s="17" t="s">
        <v>83</v>
      </c>
    </row>
    <row r="1017" spans="1:65" s="13" customFormat="1" ht="10.199999999999999" x14ac:dyDescent="0.2">
      <c r="B1017" s="192"/>
      <c r="C1017" s="193"/>
      <c r="D1017" s="194" t="s">
        <v>165</v>
      </c>
      <c r="E1017" s="195" t="s">
        <v>19</v>
      </c>
      <c r="F1017" s="196" t="s">
        <v>2010</v>
      </c>
      <c r="G1017" s="193"/>
      <c r="H1017" s="197">
        <v>270</v>
      </c>
      <c r="I1017" s="198"/>
      <c r="J1017" s="193"/>
      <c r="K1017" s="193"/>
      <c r="L1017" s="199"/>
      <c r="M1017" s="200"/>
      <c r="N1017" s="201"/>
      <c r="O1017" s="201"/>
      <c r="P1017" s="201"/>
      <c r="Q1017" s="201"/>
      <c r="R1017" s="201"/>
      <c r="S1017" s="201"/>
      <c r="T1017" s="202"/>
      <c r="AT1017" s="203" t="s">
        <v>165</v>
      </c>
      <c r="AU1017" s="203" t="s">
        <v>83</v>
      </c>
      <c r="AV1017" s="13" t="s">
        <v>83</v>
      </c>
      <c r="AW1017" s="13" t="s">
        <v>35</v>
      </c>
      <c r="AX1017" s="13" t="s">
        <v>73</v>
      </c>
      <c r="AY1017" s="203" t="s">
        <v>155</v>
      </c>
    </row>
    <row r="1018" spans="1:65" s="13" customFormat="1" ht="20.399999999999999" x14ac:dyDescent="0.2">
      <c r="B1018" s="192"/>
      <c r="C1018" s="193"/>
      <c r="D1018" s="194" t="s">
        <v>165</v>
      </c>
      <c r="E1018" s="195" t="s">
        <v>19</v>
      </c>
      <c r="F1018" s="196" t="s">
        <v>2011</v>
      </c>
      <c r="G1018" s="193"/>
      <c r="H1018" s="197">
        <v>228.4</v>
      </c>
      <c r="I1018" s="198"/>
      <c r="J1018" s="193"/>
      <c r="K1018" s="193"/>
      <c r="L1018" s="199"/>
      <c r="M1018" s="200"/>
      <c r="N1018" s="201"/>
      <c r="O1018" s="201"/>
      <c r="P1018" s="201"/>
      <c r="Q1018" s="201"/>
      <c r="R1018" s="201"/>
      <c r="S1018" s="201"/>
      <c r="T1018" s="202"/>
      <c r="AT1018" s="203" t="s">
        <v>165</v>
      </c>
      <c r="AU1018" s="203" t="s">
        <v>83</v>
      </c>
      <c r="AV1018" s="13" t="s">
        <v>83</v>
      </c>
      <c r="AW1018" s="13" t="s">
        <v>35</v>
      </c>
      <c r="AX1018" s="13" t="s">
        <v>73</v>
      </c>
      <c r="AY1018" s="203" t="s">
        <v>155</v>
      </c>
    </row>
    <row r="1019" spans="1:65" s="13" customFormat="1" ht="10.199999999999999" x14ac:dyDescent="0.2">
      <c r="B1019" s="192"/>
      <c r="C1019" s="193"/>
      <c r="D1019" s="194" t="s">
        <v>165</v>
      </c>
      <c r="E1019" s="195" t="s">
        <v>19</v>
      </c>
      <c r="F1019" s="196" t="s">
        <v>2012</v>
      </c>
      <c r="G1019" s="193"/>
      <c r="H1019" s="197">
        <v>241.2</v>
      </c>
      <c r="I1019" s="198"/>
      <c r="J1019" s="193"/>
      <c r="K1019" s="193"/>
      <c r="L1019" s="199"/>
      <c r="M1019" s="200"/>
      <c r="N1019" s="201"/>
      <c r="O1019" s="201"/>
      <c r="P1019" s="201"/>
      <c r="Q1019" s="201"/>
      <c r="R1019" s="201"/>
      <c r="S1019" s="201"/>
      <c r="T1019" s="202"/>
      <c r="AT1019" s="203" t="s">
        <v>165</v>
      </c>
      <c r="AU1019" s="203" t="s">
        <v>83</v>
      </c>
      <c r="AV1019" s="13" t="s">
        <v>83</v>
      </c>
      <c r="AW1019" s="13" t="s">
        <v>35</v>
      </c>
      <c r="AX1019" s="13" t="s">
        <v>73</v>
      </c>
      <c r="AY1019" s="203" t="s">
        <v>155</v>
      </c>
    </row>
    <row r="1020" spans="1:65" s="13" customFormat="1" ht="20.399999999999999" x14ac:dyDescent="0.2">
      <c r="B1020" s="192"/>
      <c r="C1020" s="193"/>
      <c r="D1020" s="194" t="s">
        <v>165</v>
      </c>
      <c r="E1020" s="195" t="s">
        <v>19</v>
      </c>
      <c r="F1020" s="196" t="s">
        <v>2013</v>
      </c>
      <c r="G1020" s="193"/>
      <c r="H1020" s="197">
        <v>493</v>
      </c>
      <c r="I1020" s="198"/>
      <c r="J1020" s="193"/>
      <c r="K1020" s="193"/>
      <c r="L1020" s="199"/>
      <c r="M1020" s="200"/>
      <c r="N1020" s="201"/>
      <c r="O1020" s="201"/>
      <c r="P1020" s="201"/>
      <c r="Q1020" s="201"/>
      <c r="R1020" s="201"/>
      <c r="S1020" s="201"/>
      <c r="T1020" s="202"/>
      <c r="AT1020" s="203" t="s">
        <v>165</v>
      </c>
      <c r="AU1020" s="203" t="s">
        <v>83</v>
      </c>
      <c r="AV1020" s="13" t="s">
        <v>83</v>
      </c>
      <c r="AW1020" s="13" t="s">
        <v>35</v>
      </c>
      <c r="AX1020" s="13" t="s">
        <v>73</v>
      </c>
      <c r="AY1020" s="203" t="s">
        <v>155</v>
      </c>
    </row>
    <row r="1021" spans="1:65" s="13" customFormat="1" ht="10.199999999999999" x14ac:dyDescent="0.2">
      <c r="B1021" s="192"/>
      <c r="C1021" s="193"/>
      <c r="D1021" s="194" t="s">
        <v>165</v>
      </c>
      <c r="E1021" s="195" t="s">
        <v>19</v>
      </c>
      <c r="F1021" s="196" t="s">
        <v>2014</v>
      </c>
      <c r="G1021" s="193"/>
      <c r="H1021" s="197">
        <v>750</v>
      </c>
      <c r="I1021" s="198"/>
      <c r="J1021" s="193"/>
      <c r="K1021" s="193"/>
      <c r="L1021" s="199"/>
      <c r="M1021" s="200"/>
      <c r="N1021" s="201"/>
      <c r="O1021" s="201"/>
      <c r="P1021" s="201"/>
      <c r="Q1021" s="201"/>
      <c r="R1021" s="201"/>
      <c r="S1021" s="201"/>
      <c r="T1021" s="202"/>
      <c r="AT1021" s="203" t="s">
        <v>165</v>
      </c>
      <c r="AU1021" s="203" t="s">
        <v>83</v>
      </c>
      <c r="AV1021" s="13" t="s">
        <v>83</v>
      </c>
      <c r="AW1021" s="13" t="s">
        <v>35</v>
      </c>
      <c r="AX1021" s="13" t="s">
        <v>73</v>
      </c>
      <c r="AY1021" s="203" t="s">
        <v>155</v>
      </c>
    </row>
    <row r="1022" spans="1:65" s="13" customFormat="1" ht="10.199999999999999" x14ac:dyDescent="0.2">
      <c r="B1022" s="192"/>
      <c r="C1022" s="193"/>
      <c r="D1022" s="194" t="s">
        <v>165</v>
      </c>
      <c r="E1022" s="195" t="s">
        <v>19</v>
      </c>
      <c r="F1022" s="196" t="s">
        <v>2015</v>
      </c>
      <c r="G1022" s="193"/>
      <c r="H1022" s="197">
        <v>728.64</v>
      </c>
      <c r="I1022" s="198"/>
      <c r="J1022" s="193"/>
      <c r="K1022" s="193"/>
      <c r="L1022" s="199"/>
      <c r="M1022" s="200"/>
      <c r="N1022" s="201"/>
      <c r="O1022" s="201"/>
      <c r="P1022" s="201"/>
      <c r="Q1022" s="201"/>
      <c r="R1022" s="201"/>
      <c r="S1022" s="201"/>
      <c r="T1022" s="202"/>
      <c r="AT1022" s="203" t="s">
        <v>165</v>
      </c>
      <c r="AU1022" s="203" t="s">
        <v>83</v>
      </c>
      <c r="AV1022" s="13" t="s">
        <v>83</v>
      </c>
      <c r="AW1022" s="13" t="s">
        <v>35</v>
      </c>
      <c r="AX1022" s="13" t="s">
        <v>73</v>
      </c>
      <c r="AY1022" s="203" t="s">
        <v>155</v>
      </c>
    </row>
    <row r="1023" spans="1:65" s="14" customFormat="1" ht="10.199999999999999" x14ac:dyDescent="0.2">
      <c r="B1023" s="204"/>
      <c r="C1023" s="205"/>
      <c r="D1023" s="194" t="s">
        <v>165</v>
      </c>
      <c r="E1023" s="206" t="s">
        <v>19</v>
      </c>
      <c r="F1023" s="207" t="s">
        <v>168</v>
      </c>
      <c r="G1023" s="205"/>
      <c r="H1023" s="208">
        <v>2711.24</v>
      </c>
      <c r="I1023" s="209"/>
      <c r="J1023" s="205"/>
      <c r="K1023" s="205"/>
      <c r="L1023" s="210"/>
      <c r="M1023" s="211"/>
      <c r="N1023" s="212"/>
      <c r="O1023" s="212"/>
      <c r="P1023" s="212"/>
      <c r="Q1023" s="212"/>
      <c r="R1023" s="212"/>
      <c r="S1023" s="212"/>
      <c r="T1023" s="213"/>
      <c r="AT1023" s="214" t="s">
        <v>165</v>
      </c>
      <c r="AU1023" s="214" t="s">
        <v>83</v>
      </c>
      <c r="AV1023" s="14" t="s">
        <v>161</v>
      </c>
      <c r="AW1023" s="14" t="s">
        <v>35</v>
      </c>
      <c r="AX1023" s="14" t="s">
        <v>81</v>
      </c>
      <c r="AY1023" s="214" t="s">
        <v>155</v>
      </c>
    </row>
    <row r="1024" spans="1:65" s="2" customFormat="1" ht="24.15" customHeight="1" x14ac:dyDescent="0.2">
      <c r="A1024" s="34"/>
      <c r="B1024" s="35"/>
      <c r="C1024" s="174" t="s">
        <v>2016</v>
      </c>
      <c r="D1024" s="174" t="s">
        <v>157</v>
      </c>
      <c r="E1024" s="175" t="s">
        <v>2017</v>
      </c>
      <c r="F1024" s="176" t="s">
        <v>2018</v>
      </c>
      <c r="G1024" s="177" t="s">
        <v>103</v>
      </c>
      <c r="H1024" s="178">
        <v>140.80000000000001</v>
      </c>
      <c r="I1024" s="179"/>
      <c r="J1024" s="180">
        <f>ROUND(I1024*H1024,2)</f>
        <v>0</v>
      </c>
      <c r="K1024" s="176" t="s">
        <v>160</v>
      </c>
      <c r="L1024" s="39"/>
      <c r="M1024" s="181" t="s">
        <v>19</v>
      </c>
      <c r="N1024" s="182" t="s">
        <v>44</v>
      </c>
      <c r="O1024" s="64"/>
      <c r="P1024" s="183">
        <f>O1024*H1024</f>
        <v>0</v>
      </c>
      <c r="Q1024" s="183">
        <v>0</v>
      </c>
      <c r="R1024" s="183">
        <f>Q1024*H1024</f>
        <v>0</v>
      </c>
      <c r="S1024" s="183">
        <v>2.5999999999999999E-3</v>
      </c>
      <c r="T1024" s="184">
        <f>S1024*H1024</f>
        <v>0.36608000000000002</v>
      </c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R1024" s="185" t="s">
        <v>251</v>
      </c>
      <c r="AT1024" s="185" t="s">
        <v>157</v>
      </c>
      <c r="AU1024" s="185" t="s">
        <v>83</v>
      </c>
      <c r="AY1024" s="17" t="s">
        <v>155</v>
      </c>
      <c r="BE1024" s="186">
        <f>IF(N1024="základní",J1024,0)</f>
        <v>0</v>
      </c>
      <c r="BF1024" s="186">
        <f>IF(N1024="snížená",J1024,0)</f>
        <v>0</v>
      </c>
      <c r="BG1024" s="186">
        <f>IF(N1024="zákl. přenesená",J1024,0)</f>
        <v>0</v>
      </c>
      <c r="BH1024" s="186">
        <f>IF(N1024="sníž. přenesená",J1024,0)</f>
        <v>0</v>
      </c>
      <c r="BI1024" s="186">
        <f>IF(N1024="nulová",J1024,0)</f>
        <v>0</v>
      </c>
      <c r="BJ1024" s="17" t="s">
        <v>81</v>
      </c>
      <c r="BK1024" s="186">
        <f>ROUND(I1024*H1024,2)</f>
        <v>0</v>
      </c>
      <c r="BL1024" s="17" t="s">
        <v>251</v>
      </c>
      <c r="BM1024" s="185" t="s">
        <v>2019</v>
      </c>
    </row>
    <row r="1025" spans="1:65" s="2" customFormat="1" ht="10.199999999999999" x14ac:dyDescent="0.2">
      <c r="A1025" s="34"/>
      <c r="B1025" s="35"/>
      <c r="C1025" s="36"/>
      <c r="D1025" s="187" t="s">
        <v>163</v>
      </c>
      <c r="E1025" s="36"/>
      <c r="F1025" s="188" t="s">
        <v>2020</v>
      </c>
      <c r="G1025" s="36"/>
      <c r="H1025" s="36"/>
      <c r="I1025" s="189"/>
      <c r="J1025" s="36"/>
      <c r="K1025" s="36"/>
      <c r="L1025" s="39"/>
      <c r="M1025" s="190"/>
      <c r="N1025" s="191"/>
      <c r="O1025" s="64"/>
      <c r="P1025" s="64"/>
      <c r="Q1025" s="64"/>
      <c r="R1025" s="64"/>
      <c r="S1025" s="64"/>
      <c r="T1025" s="65"/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T1025" s="17" t="s">
        <v>163</v>
      </c>
      <c r="AU1025" s="17" t="s">
        <v>83</v>
      </c>
    </row>
    <row r="1026" spans="1:65" s="13" customFormat="1" ht="10.199999999999999" x14ac:dyDescent="0.2">
      <c r="B1026" s="192"/>
      <c r="C1026" s="193"/>
      <c r="D1026" s="194" t="s">
        <v>165</v>
      </c>
      <c r="E1026" s="195" t="s">
        <v>19</v>
      </c>
      <c r="F1026" s="196" t="s">
        <v>2021</v>
      </c>
      <c r="G1026" s="193"/>
      <c r="H1026" s="197">
        <v>140.80000000000001</v>
      </c>
      <c r="I1026" s="198"/>
      <c r="J1026" s="193"/>
      <c r="K1026" s="193"/>
      <c r="L1026" s="199"/>
      <c r="M1026" s="200"/>
      <c r="N1026" s="201"/>
      <c r="O1026" s="201"/>
      <c r="P1026" s="201"/>
      <c r="Q1026" s="201"/>
      <c r="R1026" s="201"/>
      <c r="S1026" s="201"/>
      <c r="T1026" s="202"/>
      <c r="AT1026" s="203" t="s">
        <v>165</v>
      </c>
      <c r="AU1026" s="203" t="s">
        <v>83</v>
      </c>
      <c r="AV1026" s="13" t="s">
        <v>83</v>
      </c>
      <c r="AW1026" s="13" t="s">
        <v>35</v>
      </c>
      <c r="AX1026" s="13" t="s">
        <v>81</v>
      </c>
      <c r="AY1026" s="203" t="s">
        <v>155</v>
      </c>
    </row>
    <row r="1027" spans="1:65" s="2" customFormat="1" ht="24.15" customHeight="1" x14ac:dyDescent="0.2">
      <c r="A1027" s="34"/>
      <c r="B1027" s="35"/>
      <c r="C1027" s="174" t="s">
        <v>2022</v>
      </c>
      <c r="D1027" s="174" t="s">
        <v>157</v>
      </c>
      <c r="E1027" s="175" t="s">
        <v>2023</v>
      </c>
      <c r="F1027" s="176" t="s">
        <v>2024</v>
      </c>
      <c r="G1027" s="177" t="s">
        <v>171</v>
      </c>
      <c r="H1027" s="178">
        <v>150</v>
      </c>
      <c r="I1027" s="179"/>
      <c r="J1027" s="180">
        <f>ROUND(I1027*H1027,2)</f>
        <v>0</v>
      </c>
      <c r="K1027" s="176" t="s">
        <v>160</v>
      </c>
      <c r="L1027" s="39"/>
      <c r="M1027" s="181" t="s">
        <v>19</v>
      </c>
      <c r="N1027" s="182" t="s">
        <v>44</v>
      </c>
      <c r="O1027" s="64"/>
      <c r="P1027" s="183">
        <f>O1027*H1027</f>
        <v>0</v>
      </c>
      <c r="Q1027" s="183">
        <v>4.8000000000000001E-4</v>
      </c>
      <c r="R1027" s="183">
        <f>Q1027*H1027</f>
        <v>7.2000000000000008E-2</v>
      </c>
      <c r="S1027" s="183">
        <v>0</v>
      </c>
      <c r="T1027" s="184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85" t="s">
        <v>251</v>
      </c>
      <c r="AT1027" s="185" t="s">
        <v>157</v>
      </c>
      <c r="AU1027" s="185" t="s">
        <v>83</v>
      </c>
      <c r="AY1027" s="17" t="s">
        <v>155</v>
      </c>
      <c r="BE1027" s="186">
        <f>IF(N1027="základní",J1027,0)</f>
        <v>0</v>
      </c>
      <c r="BF1027" s="186">
        <f>IF(N1027="snížená",J1027,0)</f>
        <v>0</v>
      </c>
      <c r="BG1027" s="186">
        <f>IF(N1027="zákl. přenesená",J1027,0)</f>
        <v>0</v>
      </c>
      <c r="BH1027" s="186">
        <f>IF(N1027="sníž. přenesená",J1027,0)</f>
        <v>0</v>
      </c>
      <c r="BI1027" s="186">
        <f>IF(N1027="nulová",J1027,0)</f>
        <v>0</v>
      </c>
      <c r="BJ1027" s="17" t="s">
        <v>81</v>
      </c>
      <c r="BK1027" s="186">
        <f>ROUND(I1027*H1027,2)</f>
        <v>0</v>
      </c>
      <c r="BL1027" s="17" t="s">
        <v>251</v>
      </c>
      <c r="BM1027" s="185" t="s">
        <v>2025</v>
      </c>
    </row>
    <row r="1028" spans="1:65" s="2" customFormat="1" ht="10.199999999999999" x14ac:dyDescent="0.2">
      <c r="A1028" s="34"/>
      <c r="B1028" s="35"/>
      <c r="C1028" s="36"/>
      <c r="D1028" s="187" t="s">
        <v>163</v>
      </c>
      <c r="E1028" s="36"/>
      <c r="F1028" s="188" t="s">
        <v>2026</v>
      </c>
      <c r="G1028" s="36"/>
      <c r="H1028" s="36"/>
      <c r="I1028" s="189"/>
      <c r="J1028" s="36"/>
      <c r="K1028" s="36"/>
      <c r="L1028" s="39"/>
      <c r="M1028" s="190"/>
      <c r="N1028" s="191"/>
      <c r="O1028" s="64"/>
      <c r="P1028" s="64"/>
      <c r="Q1028" s="64"/>
      <c r="R1028" s="64"/>
      <c r="S1028" s="64"/>
      <c r="T1028" s="65"/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T1028" s="17" t="s">
        <v>163</v>
      </c>
      <c r="AU1028" s="17" t="s">
        <v>83</v>
      </c>
    </row>
    <row r="1029" spans="1:65" s="2" customFormat="1" ht="21.75" customHeight="1" x14ac:dyDescent="0.2">
      <c r="A1029" s="34"/>
      <c r="B1029" s="35"/>
      <c r="C1029" s="174" t="s">
        <v>2027</v>
      </c>
      <c r="D1029" s="174" t="s">
        <v>157</v>
      </c>
      <c r="E1029" s="175" t="s">
        <v>2028</v>
      </c>
      <c r="F1029" s="176" t="s">
        <v>2029</v>
      </c>
      <c r="G1029" s="177" t="s">
        <v>103</v>
      </c>
      <c r="H1029" s="178">
        <v>406.65</v>
      </c>
      <c r="I1029" s="179"/>
      <c r="J1029" s="180">
        <f>ROUND(I1029*H1029,2)</f>
        <v>0</v>
      </c>
      <c r="K1029" s="176" t="s">
        <v>160</v>
      </c>
      <c r="L1029" s="39"/>
      <c r="M1029" s="181" t="s">
        <v>19</v>
      </c>
      <c r="N1029" s="182" t="s">
        <v>44</v>
      </c>
      <c r="O1029" s="64"/>
      <c r="P1029" s="183">
        <f>O1029*H1029</f>
        <v>0</v>
      </c>
      <c r="Q1029" s="183">
        <v>3.1800000000000001E-3</v>
      </c>
      <c r="R1029" s="183">
        <f>Q1029*H1029</f>
        <v>1.293147</v>
      </c>
      <c r="S1029" s="183">
        <v>0</v>
      </c>
      <c r="T1029" s="184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185" t="s">
        <v>251</v>
      </c>
      <c r="AT1029" s="185" t="s">
        <v>157</v>
      </c>
      <c r="AU1029" s="185" t="s">
        <v>83</v>
      </c>
      <c r="AY1029" s="17" t="s">
        <v>155</v>
      </c>
      <c r="BE1029" s="186">
        <f>IF(N1029="základní",J1029,0)</f>
        <v>0</v>
      </c>
      <c r="BF1029" s="186">
        <f>IF(N1029="snížená",J1029,0)</f>
        <v>0</v>
      </c>
      <c r="BG1029" s="186">
        <f>IF(N1029="zákl. přenesená",J1029,0)</f>
        <v>0</v>
      </c>
      <c r="BH1029" s="186">
        <f>IF(N1029="sníž. přenesená",J1029,0)</f>
        <v>0</v>
      </c>
      <c r="BI1029" s="186">
        <f>IF(N1029="nulová",J1029,0)</f>
        <v>0</v>
      </c>
      <c r="BJ1029" s="17" t="s">
        <v>81</v>
      </c>
      <c r="BK1029" s="186">
        <f>ROUND(I1029*H1029,2)</f>
        <v>0</v>
      </c>
      <c r="BL1029" s="17" t="s">
        <v>251</v>
      </c>
      <c r="BM1029" s="185" t="s">
        <v>2030</v>
      </c>
    </row>
    <row r="1030" spans="1:65" s="2" customFormat="1" ht="10.199999999999999" x14ac:dyDescent="0.2">
      <c r="A1030" s="34"/>
      <c r="B1030" s="35"/>
      <c r="C1030" s="36"/>
      <c r="D1030" s="187" t="s">
        <v>163</v>
      </c>
      <c r="E1030" s="36"/>
      <c r="F1030" s="188" t="s">
        <v>2031</v>
      </c>
      <c r="G1030" s="36"/>
      <c r="H1030" s="36"/>
      <c r="I1030" s="189"/>
      <c r="J1030" s="36"/>
      <c r="K1030" s="36"/>
      <c r="L1030" s="39"/>
      <c r="M1030" s="190"/>
      <c r="N1030" s="191"/>
      <c r="O1030" s="64"/>
      <c r="P1030" s="64"/>
      <c r="Q1030" s="64"/>
      <c r="R1030" s="64"/>
      <c r="S1030" s="64"/>
      <c r="T1030" s="65"/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T1030" s="17" t="s">
        <v>163</v>
      </c>
      <c r="AU1030" s="17" t="s">
        <v>83</v>
      </c>
    </row>
    <row r="1031" spans="1:65" s="13" customFormat="1" ht="10.199999999999999" x14ac:dyDescent="0.2">
      <c r="B1031" s="192"/>
      <c r="C1031" s="193"/>
      <c r="D1031" s="194" t="s">
        <v>165</v>
      </c>
      <c r="E1031" s="195" t="s">
        <v>19</v>
      </c>
      <c r="F1031" s="196" t="s">
        <v>2032</v>
      </c>
      <c r="G1031" s="193"/>
      <c r="H1031" s="197">
        <v>406.65</v>
      </c>
      <c r="I1031" s="198"/>
      <c r="J1031" s="193"/>
      <c r="K1031" s="193"/>
      <c r="L1031" s="199"/>
      <c r="M1031" s="200"/>
      <c r="N1031" s="201"/>
      <c r="O1031" s="201"/>
      <c r="P1031" s="201"/>
      <c r="Q1031" s="201"/>
      <c r="R1031" s="201"/>
      <c r="S1031" s="201"/>
      <c r="T1031" s="202"/>
      <c r="AT1031" s="203" t="s">
        <v>165</v>
      </c>
      <c r="AU1031" s="203" t="s">
        <v>83</v>
      </c>
      <c r="AV1031" s="13" t="s">
        <v>83</v>
      </c>
      <c r="AW1031" s="13" t="s">
        <v>35</v>
      </c>
      <c r="AX1031" s="13" t="s">
        <v>81</v>
      </c>
      <c r="AY1031" s="203" t="s">
        <v>155</v>
      </c>
    </row>
    <row r="1032" spans="1:65" s="2" customFormat="1" ht="21.75" customHeight="1" x14ac:dyDescent="0.2">
      <c r="A1032" s="34"/>
      <c r="B1032" s="35"/>
      <c r="C1032" s="174" t="s">
        <v>2033</v>
      </c>
      <c r="D1032" s="174" t="s">
        <v>157</v>
      </c>
      <c r="E1032" s="175" t="s">
        <v>2034</v>
      </c>
      <c r="F1032" s="176" t="s">
        <v>2035</v>
      </c>
      <c r="G1032" s="177" t="s">
        <v>103</v>
      </c>
      <c r="H1032" s="178">
        <v>140.80000000000001</v>
      </c>
      <c r="I1032" s="179"/>
      <c r="J1032" s="180">
        <f>ROUND(I1032*H1032,2)</f>
        <v>0</v>
      </c>
      <c r="K1032" s="176" t="s">
        <v>160</v>
      </c>
      <c r="L1032" s="39"/>
      <c r="M1032" s="181" t="s">
        <v>19</v>
      </c>
      <c r="N1032" s="182" t="s">
        <v>44</v>
      </c>
      <c r="O1032" s="64"/>
      <c r="P1032" s="183">
        <f>O1032*H1032</f>
        <v>0</v>
      </c>
      <c r="Q1032" s="183">
        <v>3.1800000000000001E-3</v>
      </c>
      <c r="R1032" s="183">
        <f>Q1032*H1032</f>
        <v>0.44774400000000003</v>
      </c>
      <c r="S1032" s="183">
        <v>0</v>
      </c>
      <c r="T1032" s="184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85" t="s">
        <v>251</v>
      </c>
      <c r="AT1032" s="185" t="s">
        <v>157</v>
      </c>
      <c r="AU1032" s="185" t="s">
        <v>83</v>
      </c>
      <c r="AY1032" s="17" t="s">
        <v>155</v>
      </c>
      <c r="BE1032" s="186">
        <f>IF(N1032="základní",J1032,0)</f>
        <v>0</v>
      </c>
      <c r="BF1032" s="186">
        <f>IF(N1032="snížená",J1032,0)</f>
        <v>0</v>
      </c>
      <c r="BG1032" s="186">
        <f>IF(N1032="zákl. přenesená",J1032,0)</f>
        <v>0</v>
      </c>
      <c r="BH1032" s="186">
        <f>IF(N1032="sníž. přenesená",J1032,0)</f>
        <v>0</v>
      </c>
      <c r="BI1032" s="186">
        <f>IF(N1032="nulová",J1032,0)</f>
        <v>0</v>
      </c>
      <c r="BJ1032" s="17" t="s">
        <v>81</v>
      </c>
      <c r="BK1032" s="186">
        <f>ROUND(I1032*H1032,2)</f>
        <v>0</v>
      </c>
      <c r="BL1032" s="17" t="s">
        <v>251</v>
      </c>
      <c r="BM1032" s="185" t="s">
        <v>2036</v>
      </c>
    </row>
    <row r="1033" spans="1:65" s="2" customFormat="1" ht="10.199999999999999" x14ac:dyDescent="0.2">
      <c r="A1033" s="34"/>
      <c r="B1033" s="35"/>
      <c r="C1033" s="36"/>
      <c r="D1033" s="187" t="s">
        <v>163</v>
      </c>
      <c r="E1033" s="36"/>
      <c r="F1033" s="188" t="s">
        <v>2037</v>
      </c>
      <c r="G1033" s="36"/>
      <c r="H1033" s="36"/>
      <c r="I1033" s="189"/>
      <c r="J1033" s="36"/>
      <c r="K1033" s="36"/>
      <c r="L1033" s="39"/>
      <c r="M1033" s="190"/>
      <c r="N1033" s="191"/>
      <c r="O1033" s="64"/>
      <c r="P1033" s="64"/>
      <c r="Q1033" s="64"/>
      <c r="R1033" s="64"/>
      <c r="S1033" s="64"/>
      <c r="T1033" s="65"/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T1033" s="17" t="s">
        <v>163</v>
      </c>
      <c r="AU1033" s="17" t="s">
        <v>83</v>
      </c>
    </row>
    <row r="1034" spans="1:65" s="2" customFormat="1" ht="16.5" customHeight="1" x14ac:dyDescent="0.2">
      <c r="A1034" s="34"/>
      <c r="B1034" s="35"/>
      <c r="C1034" s="174" t="s">
        <v>2038</v>
      </c>
      <c r="D1034" s="174" t="s">
        <v>157</v>
      </c>
      <c r="E1034" s="175" t="s">
        <v>2039</v>
      </c>
      <c r="F1034" s="176" t="s">
        <v>2040</v>
      </c>
      <c r="G1034" s="177" t="s">
        <v>103</v>
      </c>
      <c r="H1034" s="178">
        <v>4175</v>
      </c>
      <c r="I1034" s="179"/>
      <c r="J1034" s="180">
        <f>ROUND(I1034*H1034,2)</f>
        <v>0</v>
      </c>
      <c r="K1034" s="176" t="s">
        <v>160</v>
      </c>
      <c r="L1034" s="39"/>
      <c r="M1034" s="181" t="s">
        <v>19</v>
      </c>
      <c r="N1034" s="182" t="s">
        <v>44</v>
      </c>
      <c r="O1034" s="64"/>
      <c r="P1034" s="183">
        <f>O1034*H1034</f>
        <v>0</v>
      </c>
      <c r="Q1034" s="183">
        <v>1.9000000000000001E-4</v>
      </c>
      <c r="R1034" s="183">
        <f>Q1034*H1034</f>
        <v>0.79325000000000001</v>
      </c>
      <c r="S1034" s="183">
        <v>0</v>
      </c>
      <c r="T1034" s="184">
        <f>S1034*H1034</f>
        <v>0</v>
      </c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R1034" s="185" t="s">
        <v>251</v>
      </c>
      <c r="AT1034" s="185" t="s">
        <v>157</v>
      </c>
      <c r="AU1034" s="185" t="s">
        <v>83</v>
      </c>
      <c r="AY1034" s="17" t="s">
        <v>155</v>
      </c>
      <c r="BE1034" s="186">
        <f>IF(N1034="základní",J1034,0)</f>
        <v>0</v>
      </c>
      <c r="BF1034" s="186">
        <f>IF(N1034="snížená",J1034,0)</f>
        <v>0</v>
      </c>
      <c r="BG1034" s="186">
        <f>IF(N1034="zákl. přenesená",J1034,0)</f>
        <v>0</v>
      </c>
      <c r="BH1034" s="186">
        <f>IF(N1034="sníž. přenesená",J1034,0)</f>
        <v>0</v>
      </c>
      <c r="BI1034" s="186">
        <f>IF(N1034="nulová",J1034,0)</f>
        <v>0</v>
      </c>
      <c r="BJ1034" s="17" t="s">
        <v>81</v>
      </c>
      <c r="BK1034" s="186">
        <f>ROUND(I1034*H1034,2)</f>
        <v>0</v>
      </c>
      <c r="BL1034" s="17" t="s">
        <v>251</v>
      </c>
      <c r="BM1034" s="185" t="s">
        <v>2041</v>
      </c>
    </row>
    <row r="1035" spans="1:65" s="2" customFormat="1" ht="10.199999999999999" x14ac:dyDescent="0.2">
      <c r="A1035" s="34"/>
      <c r="B1035" s="35"/>
      <c r="C1035" s="36"/>
      <c r="D1035" s="187" t="s">
        <v>163</v>
      </c>
      <c r="E1035" s="36"/>
      <c r="F1035" s="188" t="s">
        <v>2042</v>
      </c>
      <c r="G1035" s="36"/>
      <c r="H1035" s="36"/>
      <c r="I1035" s="189"/>
      <c r="J1035" s="36"/>
      <c r="K1035" s="36"/>
      <c r="L1035" s="39"/>
      <c r="M1035" s="190"/>
      <c r="N1035" s="191"/>
      <c r="O1035" s="64"/>
      <c r="P1035" s="64"/>
      <c r="Q1035" s="64"/>
      <c r="R1035" s="64"/>
      <c r="S1035" s="64"/>
      <c r="T1035" s="65"/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T1035" s="17" t="s">
        <v>163</v>
      </c>
      <c r="AU1035" s="17" t="s">
        <v>83</v>
      </c>
    </row>
    <row r="1036" spans="1:65" s="13" customFormat="1" ht="10.199999999999999" x14ac:dyDescent="0.2">
      <c r="B1036" s="192"/>
      <c r="C1036" s="193"/>
      <c r="D1036" s="194" t="s">
        <v>165</v>
      </c>
      <c r="E1036" s="195" t="s">
        <v>19</v>
      </c>
      <c r="F1036" s="196" t="s">
        <v>2043</v>
      </c>
      <c r="G1036" s="193"/>
      <c r="H1036" s="197">
        <v>2711</v>
      </c>
      <c r="I1036" s="198"/>
      <c r="J1036" s="193"/>
      <c r="K1036" s="193"/>
      <c r="L1036" s="199"/>
      <c r="M1036" s="200"/>
      <c r="N1036" s="201"/>
      <c r="O1036" s="201"/>
      <c r="P1036" s="201"/>
      <c r="Q1036" s="201"/>
      <c r="R1036" s="201"/>
      <c r="S1036" s="201"/>
      <c r="T1036" s="202"/>
      <c r="AT1036" s="203" t="s">
        <v>165</v>
      </c>
      <c r="AU1036" s="203" t="s">
        <v>83</v>
      </c>
      <c r="AV1036" s="13" t="s">
        <v>83</v>
      </c>
      <c r="AW1036" s="13" t="s">
        <v>35</v>
      </c>
      <c r="AX1036" s="13" t="s">
        <v>73</v>
      </c>
      <c r="AY1036" s="203" t="s">
        <v>155</v>
      </c>
    </row>
    <row r="1037" spans="1:65" s="13" customFormat="1" ht="10.199999999999999" x14ac:dyDescent="0.2">
      <c r="B1037" s="192"/>
      <c r="C1037" s="193"/>
      <c r="D1037" s="194" t="s">
        <v>165</v>
      </c>
      <c r="E1037" s="195" t="s">
        <v>19</v>
      </c>
      <c r="F1037" s="196" t="s">
        <v>2044</v>
      </c>
      <c r="G1037" s="193"/>
      <c r="H1037" s="197">
        <v>571</v>
      </c>
      <c r="I1037" s="198"/>
      <c r="J1037" s="193"/>
      <c r="K1037" s="193"/>
      <c r="L1037" s="199"/>
      <c r="M1037" s="200"/>
      <c r="N1037" s="201"/>
      <c r="O1037" s="201"/>
      <c r="P1037" s="201"/>
      <c r="Q1037" s="201"/>
      <c r="R1037" s="201"/>
      <c r="S1037" s="201"/>
      <c r="T1037" s="202"/>
      <c r="AT1037" s="203" t="s">
        <v>165</v>
      </c>
      <c r="AU1037" s="203" t="s">
        <v>83</v>
      </c>
      <c r="AV1037" s="13" t="s">
        <v>83</v>
      </c>
      <c r="AW1037" s="13" t="s">
        <v>35</v>
      </c>
      <c r="AX1037" s="13" t="s">
        <v>73</v>
      </c>
      <c r="AY1037" s="203" t="s">
        <v>155</v>
      </c>
    </row>
    <row r="1038" spans="1:65" s="13" customFormat="1" ht="10.199999999999999" x14ac:dyDescent="0.2">
      <c r="B1038" s="192"/>
      <c r="C1038" s="193"/>
      <c r="D1038" s="194" t="s">
        <v>165</v>
      </c>
      <c r="E1038" s="195" t="s">
        <v>19</v>
      </c>
      <c r="F1038" s="196" t="s">
        <v>2045</v>
      </c>
      <c r="G1038" s="193"/>
      <c r="H1038" s="197">
        <v>893</v>
      </c>
      <c r="I1038" s="198"/>
      <c r="J1038" s="193"/>
      <c r="K1038" s="193"/>
      <c r="L1038" s="199"/>
      <c r="M1038" s="200"/>
      <c r="N1038" s="201"/>
      <c r="O1038" s="201"/>
      <c r="P1038" s="201"/>
      <c r="Q1038" s="201"/>
      <c r="R1038" s="201"/>
      <c r="S1038" s="201"/>
      <c r="T1038" s="202"/>
      <c r="AT1038" s="203" t="s">
        <v>165</v>
      </c>
      <c r="AU1038" s="203" t="s">
        <v>83</v>
      </c>
      <c r="AV1038" s="13" t="s">
        <v>83</v>
      </c>
      <c r="AW1038" s="13" t="s">
        <v>35</v>
      </c>
      <c r="AX1038" s="13" t="s">
        <v>73</v>
      </c>
      <c r="AY1038" s="203" t="s">
        <v>155</v>
      </c>
    </row>
    <row r="1039" spans="1:65" s="14" customFormat="1" ht="10.199999999999999" x14ac:dyDescent="0.2">
      <c r="B1039" s="204"/>
      <c r="C1039" s="205"/>
      <c r="D1039" s="194" t="s">
        <v>165</v>
      </c>
      <c r="E1039" s="206" t="s">
        <v>19</v>
      </c>
      <c r="F1039" s="207" t="s">
        <v>168</v>
      </c>
      <c r="G1039" s="205"/>
      <c r="H1039" s="208">
        <v>4175</v>
      </c>
      <c r="I1039" s="209"/>
      <c r="J1039" s="205"/>
      <c r="K1039" s="205"/>
      <c r="L1039" s="210"/>
      <c r="M1039" s="211"/>
      <c r="N1039" s="212"/>
      <c r="O1039" s="212"/>
      <c r="P1039" s="212"/>
      <c r="Q1039" s="212"/>
      <c r="R1039" s="212"/>
      <c r="S1039" s="212"/>
      <c r="T1039" s="213"/>
      <c r="AT1039" s="214" t="s">
        <v>165</v>
      </c>
      <c r="AU1039" s="214" t="s">
        <v>83</v>
      </c>
      <c r="AV1039" s="14" t="s">
        <v>161</v>
      </c>
      <c r="AW1039" s="14" t="s">
        <v>35</v>
      </c>
      <c r="AX1039" s="14" t="s">
        <v>81</v>
      </c>
      <c r="AY1039" s="214" t="s">
        <v>155</v>
      </c>
    </row>
    <row r="1040" spans="1:65" s="2" customFormat="1" ht="24.15" customHeight="1" x14ac:dyDescent="0.2">
      <c r="A1040" s="34"/>
      <c r="B1040" s="35"/>
      <c r="C1040" s="174" t="s">
        <v>2046</v>
      </c>
      <c r="D1040" s="174" t="s">
        <v>157</v>
      </c>
      <c r="E1040" s="175" t="s">
        <v>2047</v>
      </c>
      <c r="F1040" s="176" t="s">
        <v>2048</v>
      </c>
      <c r="G1040" s="177" t="s">
        <v>103</v>
      </c>
      <c r="H1040" s="178">
        <v>4175</v>
      </c>
      <c r="I1040" s="179"/>
      <c r="J1040" s="180">
        <f>ROUND(I1040*H1040,2)</f>
        <v>0</v>
      </c>
      <c r="K1040" s="176" t="s">
        <v>160</v>
      </c>
      <c r="L1040" s="39"/>
      <c r="M1040" s="181" t="s">
        <v>19</v>
      </c>
      <c r="N1040" s="182" t="s">
        <v>44</v>
      </c>
      <c r="O1040" s="64"/>
      <c r="P1040" s="183">
        <f>O1040*H1040</f>
        <v>0</v>
      </c>
      <c r="Q1040" s="183">
        <v>2.9E-4</v>
      </c>
      <c r="R1040" s="183">
        <f>Q1040*H1040</f>
        <v>1.21075</v>
      </c>
      <c r="S1040" s="183">
        <v>0</v>
      </c>
      <c r="T1040" s="184">
        <f>S1040*H1040</f>
        <v>0</v>
      </c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R1040" s="185" t="s">
        <v>251</v>
      </c>
      <c r="AT1040" s="185" t="s">
        <v>157</v>
      </c>
      <c r="AU1040" s="185" t="s">
        <v>83</v>
      </c>
      <c r="AY1040" s="17" t="s">
        <v>155</v>
      </c>
      <c r="BE1040" s="186">
        <f>IF(N1040="základní",J1040,0)</f>
        <v>0</v>
      </c>
      <c r="BF1040" s="186">
        <f>IF(N1040="snížená",J1040,0)</f>
        <v>0</v>
      </c>
      <c r="BG1040" s="186">
        <f>IF(N1040="zákl. přenesená",J1040,0)</f>
        <v>0</v>
      </c>
      <c r="BH1040" s="186">
        <f>IF(N1040="sníž. přenesená",J1040,0)</f>
        <v>0</v>
      </c>
      <c r="BI1040" s="186">
        <f>IF(N1040="nulová",J1040,0)</f>
        <v>0</v>
      </c>
      <c r="BJ1040" s="17" t="s">
        <v>81</v>
      </c>
      <c r="BK1040" s="186">
        <f>ROUND(I1040*H1040,2)</f>
        <v>0</v>
      </c>
      <c r="BL1040" s="17" t="s">
        <v>251</v>
      </c>
      <c r="BM1040" s="185" t="s">
        <v>2049</v>
      </c>
    </row>
    <row r="1041" spans="1:65" s="2" customFormat="1" ht="10.199999999999999" x14ac:dyDescent="0.2">
      <c r="A1041" s="34"/>
      <c r="B1041" s="35"/>
      <c r="C1041" s="36"/>
      <c r="D1041" s="187" t="s">
        <v>163</v>
      </c>
      <c r="E1041" s="36"/>
      <c r="F1041" s="188" t="s">
        <v>2050</v>
      </c>
      <c r="G1041" s="36"/>
      <c r="H1041" s="36"/>
      <c r="I1041" s="189"/>
      <c r="J1041" s="36"/>
      <c r="K1041" s="36"/>
      <c r="L1041" s="39"/>
      <c r="M1041" s="190"/>
      <c r="N1041" s="191"/>
      <c r="O1041" s="64"/>
      <c r="P1041" s="64"/>
      <c r="Q1041" s="64"/>
      <c r="R1041" s="64"/>
      <c r="S1041" s="64"/>
      <c r="T1041" s="65"/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T1041" s="17" t="s">
        <v>163</v>
      </c>
      <c r="AU1041" s="17" t="s">
        <v>83</v>
      </c>
    </row>
    <row r="1042" spans="1:65" s="2" customFormat="1" ht="24.15" customHeight="1" x14ac:dyDescent="0.2">
      <c r="A1042" s="34"/>
      <c r="B1042" s="35"/>
      <c r="C1042" s="174" t="s">
        <v>2051</v>
      </c>
      <c r="D1042" s="174" t="s">
        <v>157</v>
      </c>
      <c r="E1042" s="175" t="s">
        <v>2052</v>
      </c>
      <c r="F1042" s="176" t="s">
        <v>2053</v>
      </c>
      <c r="G1042" s="177" t="s">
        <v>103</v>
      </c>
      <c r="H1042" s="178">
        <v>4175</v>
      </c>
      <c r="I1042" s="179"/>
      <c r="J1042" s="180">
        <f>ROUND(I1042*H1042,2)</f>
        <v>0</v>
      </c>
      <c r="K1042" s="176" t="s">
        <v>160</v>
      </c>
      <c r="L1042" s="39"/>
      <c r="M1042" s="181" t="s">
        <v>19</v>
      </c>
      <c r="N1042" s="182" t="s">
        <v>44</v>
      </c>
      <c r="O1042" s="64"/>
      <c r="P1042" s="183">
        <f>O1042*H1042</f>
        <v>0</v>
      </c>
      <c r="Q1042" s="183">
        <v>1.0000000000000001E-5</v>
      </c>
      <c r="R1042" s="183">
        <f>Q1042*H1042</f>
        <v>4.1750000000000002E-2</v>
      </c>
      <c r="S1042" s="183">
        <v>0</v>
      </c>
      <c r="T1042" s="184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85" t="s">
        <v>251</v>
      </c>
      <c r="AT1042" s="185" t="s">
        <v>157</v>
      </c>
      <c r="AU1042" s="185" t="s">
        <v>83</v>
      </c>
      <c r="AY1042" s="17" t="s">
        <v>155</v>
      </c>
      <c r="BE1042" s="186">
        <f>IF(N1042="základní",J1042,0)</f>
        <v>0</v>
      </c>
      <c r="BF1042" s="186">
        <f>IF(N1042="snížená",J1042,0)</f>
        <v>0</v>
      </c>
      <c r="BG1042" s="186">
        <f>IF(N1042="zákl. přenesená",J1042,0)</f>
        <v>0</v>
      </c>
      <c r="BH1042" s="186">
        <f>IF(N1042="sníž. přenesená",J1042,0)</f>
        <v>0</v>
      </c>
      <c r="BI1042" s="186">
        <f>IF(N1042="nulová",J1042,0)</f>
        <v>0</v>
      </c>
      <c r="BJ1042" s="17" t="s">
        <v>81</v>
      </c>
      <c r="BK1042" s="186">
        <f>ROUND(I1042*H1042,2)</f>
        <v>0</v>
      </c>
      <c r="BL1042" s="17" t="s">
        <v>251</v>
      </c>
      <c r="BM1042" s="185" t="s">
        <v>2054</v>
      </c>
    </row>
    <row r="1043" spans="1:65" s="2" customFormat="1" ht="10.199999999999999" x14ac:dyDescent="0.2">
      <c r="A1043" s="34"/>
      <c r="B1043" s="35"/>
      <c r="C1043" s="36"/>
      <c r="D1043" s="187" t="s">
        <v>163</v>
      </c>
      <c r="E1043" s="36"/>
      <c r="F1043" s="188" t="s">
        <v>2055</v>
      </c>
      <c r="G1043" s="36"/>
      <c r="H1043" s="36"/>
      <c r="I1043" s="189"/>
      <c r="J1043" s="36"/>
      <c r="K1043" s="36"/>
      <c r="L1043" s="39"/>
      <c r="M1043" s="190"/>
      <c r="N1043" s="191"/>
      <c r="O1043" s="64"/>
      <c r="P1043" s="64"/>
      <c r="Q1043" s="64"/>
      <c r="R1043" s="64"/>
      <c r="S1043" s="64"/>
      <c r="T1043" s="65"/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T1043" s="17" t="s">
        <v>163</v>
      </c>
      <c r="AU1043" s="17" t="s">
        <v>83</v>
      </c>
    </row>
    <row r="1044" spans="1:65" s="12" customFormat="1" ht="25.95" customHeight="1" x14ac:dyDescent="0.25">
      <c r="B1044" s="158"/>
      <c r="C1044" s="159"/>
      <c r="D1044" s="160" t="s">
        <v>72</v>
      </c>
      <c r="E1044" s="161" t="s">
        <v>2056</v>
      </c>
      <c r="F1044" s="161" t="s">
        <v>2057</v>
      </c>
      <c r="G1044" s="159"/>
      <c r="H1044" s="159"/>
      <c r="I1044" s="162"/>
      <c r="J1044" s="163">
        <f>BK1044</f>
        <v>0</v>
      </c>
      <c r="K1044" s="159"/>
      <c r="L1044" s="164"/>
      <c r="M1044" s="165"/>
      <c r="N1044" s="166"/>
      <c r="O1044" s="166"/>
      <c r="P1044" s="167">
        <f>SUM(P1045:P1059)</f>
        <v>0</v>
      </c>
      <c r="Q1044" s="166"/>
      <c r="R1044" s="167">
        <f>SUM(R1045:R1059)</f>
        <v>0</v>
      </c>
      <c r="S1044" s="166"/>
      <c r="T1044" s="168">
        <f>SUM(T1045:T1059)</f>
        <v>0</v>
      </c>
      <c r="AR1044" s="169" t="s">
        <v>161</v>
      </c>
      <c r="AT1044" s="170" t="s">
        <v>72</v>
      </c>
      <c r="AU1044" s="170" t="s">
        <v>73</v>
      </c>
      <c r="AY1044" s="169" t="s">
        <v>155</v>
      </c>
      <c r="BK1044" s="171">
        <f>SUM(BK1045:BK1059)</f>
        <v>0</v>
      </c>
    </row>
    <row r="1045" spans="1:65" s="2" customFormat="1" ht="16.5" customHeight="1" x14ac:dyDescent="0.2">
      <c r="A1045" s="34"/>
      <c r="B1045" s="35"/>
      <c r="C1045" s="174" t="s">
        <v>2058</v>
      </c>
      <c r="D1045" s="174" t="s">
        <v>157</v>
      </c>
      <c r="E1045" s="175" t="s">
        <v>2059</v>
      </c>
      <c r="F1045" s="176" t="s">
        <v>2060</v>
      </c>
      <c r="G1045" s="177" t="s">
        <v>2061</v>
      </c>
      <c r="H1045" s="178">
        <v>55</v>
      </c>
      <c r="I1045" s="179"/>
      <c r="J1045" s="180">
        <f>ROUND(I1045*H1045,2)</f>
        <v>0</v>
      </c>
      <c r="K1045" s="176" t="s">
        <v>160</v>
      </c>
      <c r="L1045" s="39"/>
      <c r="M1045" s="181" t="s">
        <v>19</v>
      </c>
      <c r="N1045" s="182" t="s">
        <v>44</v>
      </c>
      <c r="O1045" s="64"/>
      <c r="P1045" s="183">
        <f>O1045*H1045</f>
        <v>0</v>
      </c>
      <c r="Q1045" s="183">
        <v>0</v>
      </c>
      <c r="R1045" s="183">
        <f>Q1045*H1045</f>
        <v>0</v>
      </c>
      <c r="S1045" s="183">
        <v>0</v>
      </c>
      <c r="T1045" s="184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85" t="s">
        <v>2062</v>
      </c>
      <c r="AT1045" s="185" t="s">
        <v>157</v>
      </c>
      <c r="AU1045" s="185" t="s">
        <v>81</v>
      </c>
      <c r="AY1045" s="17" t="s">
        <v>155</v>
      </c>
      <c r="BE1045" s="186">
        <f>IF(N1045="základní",J1045,0)</f>
        <v>0</v>
      </c>
      <c r="BF1045" s="186">
        <f>IF(N1045="snížená",J1045,0)</f>
        <v>0</v>
      </c>
      <c r="BG1045" s="186">
        <f>IF(N1045="zákl. přenesená",J1045,0)</f>
        <v>0</v>
      </c>
      <c r="BH1045" s="186">
        <f>IF(N1045="sníž. přenesená",J1045,0)</f>
        <v>0</v>
      </c>
      <c r="BI1045" s="186">
        <f>IF(N1045="nulová",J1045,0)</f>
        <v>0</v>
      </c>
      <c r="BJ1045" s="17" t="s">
        <v>81</v>
      </c>
      <c r="BK1045" s="186">
        <f>ROUND(I1045*H1045,2)</f>
        <v>0</v>
      </c>
      <c r="BL1045" s="17" t="s">
        <v>2062</v>
      </c>
      <c r="BM1045" s="185" t="s">
        <v>2063</v>
      </c>
    </row>
    <row r="1046" spans="1:65" s="2" customFormat="1" ht="10.199999999999999" x14ac:dyDescent="0.2">
      <c r="A1046" s="34"/>
      <c r="B1046" s="35"/>
      <c r="C1046" s="36"/>
      <c r="D1046" s="187" t="s">
        <v>163</v>
      </c>
      <c r="E1046" s="36"/>
      <c r="F1046" s="188" t="s">
        <v>2064</v>
      </c>
      <c r="G1046" s="36"/>
      <c r="H1046" s="36"/>
      <c r="I1046" s="189"/>
      <c r="J1046" s="36"/>
      <c r="K1046" s="36"/>
      <c r="L1046" s="39"/>
      <c r="M1046" s="190"/>
      <c r="N1046" s="191"/>
      <c r="O1046" s="64"/>
      <c r="P1046" s="64"/>
      <c r="Q1046" s="64"/>
      <c r="R1046" s="64"/>
      <c r="S1046" s="64"/>
      <c r="T1046" s="65"/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T1046" s="17" t="s">
        <v>163</v>
      </c>
      <c r="AU1046" s="17" t="s">
        <v>81</v>
      </c>
    </row>
    <row r="1047" spans="1:65" s="13" customFormat="1" ht="10.199999999999999" x14ac:dyDescent="0.2">
      <c r="B1047" s="192"/>
      <c r="C1047" s="193"/>
      <c r="D1047" s="194" t="s">
        <v>165</v>
      </c>
      <c r="E1047" s="195" t="s">
        <v>19</v>
      </c>
      <c r="F1047" s="196" t="s">
        <v>2065</v>
      </c>
      <c r="G1047" s="193"/>
      <c r="H1047" s="197">
        <v>20</v>
      </c>
      <c r="I1047" s="198"/>
      <c r="J1047" s="193"/>
      <c r="K1047" s="193"/>
      <c r="L1047" s="199"/>
      <c r="M1047" s="200"/>
      <c r="N1047" s="201"/>
      <c r="O1047" s="201"/>
      <c r="P1047" s="201"/>
      <c r="Q1047" s="201"/>
      <c r="R1047" s="201"/>
      <c r="S1047" s="201"/>
      <c r="T1047" s="202"/>
      <c r="AT1047" s="203" t="s">
        <v>165</v>
      </c>
      <c r="AU1047" s="203" t="s">
        <v>81</v>
      </c>
      <c r="AV1047" s="13" t="s">
        <v>83</v>
      </c>
      <c r="AW1047" s="13" t="s">
        <v>35</v>
      </c>
      <c r="AX1047" s="13" t="s">
        <v>73</v>
      </c>
      <c r="AY1047" s="203" t="s">
        <v>155</v>
      </c>
    </row>
    <row r="1048" spans="1:65" s="13" customFormat="1" ht="10.199999999999999" x14ac:dyDescent="0.2">
      <c r="B1048" s="192"/>
      <c r="C1048" s="193"/>
      <c r="D1048" s="194" t="s">
        <v>165</v>
      </c>
      <c r="E1048" s="195" t="s">
        <v>19</v>
      </c>
      <c r="F1048" s="196" t="s">
        <v>2066</v>
      </c>
      <c r="G1048" s="193"/>
      <c r="H1048" s="197">
        <v>20</v>
      </c>
      <c r="I1048" s="198"/>
      <c r="J1048" s="193"/>
      <c r="K1048" s="193"/>
      <c r="L1048" s="199"/>
      <c r="M1048" s="200"/>
      <c r="N1048" s="201"/>
      <c r="O1048" s="201"/>
      <c r="P1048" s="201"/>
      <c r="Q1048" s="201"/>
      <c r="R1048" s="201"/>
      <c r="S1048" s="201"/>
      <c r="T1048" s="202"/>
      <c r="AT1048" s="203" t="s">
        <v>165</v>
      </c>
      <c r="AU1048" s="203" t="s">
        <v>81</v>
      </c>
      <c r="AV1048" s="13" t="s">
        <v>83</v>
      </c>
      <c r="AW1048" s="13" t="s">
        <v>35</v>
      </c>
      <c r="AX1048" s="13" t="s">
        <v>73</v>
      </c>
      <c r="AY1048" s="203" t="s">
        <v>155</v>
      </c>
    </row>
    <row r="1049" spans="1:65" s="13" customFormat="1" ht="10.199999999999999" x14ac:dyDescent="0.2">
      <c r="B1049" s="192"/>
      <c r="C1049" s="193"/>
      <c r="D1049" s="194" t="s">
        <v>165</v>
      </c>
      <c r="E1049" s="195" t="s">
        <v>19</v>
      </c>
      <c r="F1049" s="196" t="s">
        <v>2067</v>
      </c>
      <c r="G1049" s="193"/>
      <c r="H1049" s="197">
        <v>15</v>
      </c>
      <c r="I1049" s="198"/>
      <c r="J1049" s="193"/>
      <c r="K1049" s="193"/>
      <c r="L1049" s="199"/>
      <c r="M1049" s="200"/>
      <c r="N1049" s="201"/>
      <c r="O1049" s="201"/>
      <c r="P1049" s="201"/>
      <c r="Q1049" s="201"/>
      <c r="R1049" s="201"/>
      <c r="S1049" s="201"/>
      <c r="T1049" s="202"/>
      <c r="AT1049" s="203" t="s">
        <v>165</v>
      </c>
      <c r="AU1049" s="203" t="s">
        <v>81</v>
      </c>
      <c r="AV1049" s="13" t="s">
        <v>83</v>
      </c>
      <c r="AW1049" s="13" t="s">
        <v>35</v>
      </c>
      <c r="AX1049" s="13" t="s">
        <v>73</v>
      </c>
      <c r="AY1049" s="203" t="s">
        <v>155</v>
      </c>
    </row>
    <row r="1050" spans="1:65" s="14" customFormat="1" ht="10.199999999999999" x14ac:dyDescent="0.2">
      <c r="B1050" s="204"/>
      <c r="C1050" s="205"/>
      <c r="D1050" s="194" t="s">
        <v>165</v>
      </c>
      <c r="E1050" s="206" t="s">
        <v>19</v>
      </c>
      <c r="F1050" s="207" t="s">
        <v>168</v>
      </c>
      <c r="G1050" s="205"/>
      <c r="H1050" s="208">
        <v>55</v>
      </c>
      <c r="I1050" s="209"/>
      <c r="J1050" s="205"/>
      <c r="K1050" s="205"/>
      <c r="L1050" s="210"/>
      <c r="M1050" s="211"/>
      <c r="N1050" s="212"/>
      <c r="O1050" s="212"/>
      <c r="P1050" s="212"/>
      <c r="Q1050" s="212"/>
      <c r="R1050" s="212"/>
      <c r="S1050" s="212"/>
      <c r="T1050" s="213"/>
      <c r="AT1050" s="214" t="s">
        <v>165</v>
      </c>
      <c r="AU1050" s="214" t="s">
        <v>81</v>
      </c>
      <c r="AV1050" s="14" t="s">
        <v>161</v>
      </c>
      <c r="AW1050" s="14" t="s">
        <v>35</v>
      </c>
      <c r="AX1050" s="14" t="s">
        <v>81</v>
      </c>
      <c r="AY1050" s="214" t="s">
        <v>155</v>
      </c>
    </row>
    <row r="1051" spans="1:65" s="2" customFormat="1" ht="16.5" customHeight="1" x14ac:dyDescent="0.2">
      <c r="A1051" s="34"/>
      <c r="B1051" s="35"/>
      <c r="C1051" s="174" t="s">
        <v>2068</v>
      </c>
      <c r="D1051" s="174" t="s">
        <v>157</v>
      </c>
      <c r="E1051" s="175" t="s">
        <v>2069</v>
      </c>
      <c r="F1051" s="176" t="s">
        <v>2070</v>
      </c>
      <c r="G1051" s="177" t="s">
        <v>2061</v>
      </c>
      <c r="H1051" s="178">
        <v>50</v>
      </c>
      <c r="I1051" s="179"/>
      <c r="J1051" s="180">
        <f>ROUND(I1051*H1051,2)</f>
        <v>0</v>
      </c>
      <c r="K1051" s="176" t="s">
        <v>160</v>
      </c>
      <c r="L1051" s="39"/>
      <c r="M1051" s="181" t="s">
        <v>19</v>
      </c>
      <c r="N1051" s="182" t="s">
        <v>44</v>
      </c>
      <c r="O1051" s="64"/>
      <c r="P1051" s="183">
        <f>O1051*H1051</f>
        <v>0</v>
      </c>
      <c r="Q1051" s="183">
        <v>0</v>
      </c>
      <c r="R1051" s="183">
        <f>Q1051*H1051</f>
        <v>0</v>
      </c>
      <c r="S1051" s="183">
        <v>0</v>
      </c>
      <c r="T1051" s="184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185" t="s">
        <v>2062</v>
      </c>
      <c r="AT1051" s="185" t="s">
        <v>157</v>
      </c>
      <c r="AU1051" s="185" t="s">
        <v>81</v>
      </c>
      <c r="AY1051" s="17" t="s">
        <v>155</v>
      </c>
      <c r="BE1051" s="186">
        <f>IF(N1051="základní",J1051,0)</f>
        <v>0</v>
      </c>
      <c r="BF1051" s="186">
        <f>IF(N1051="snížená",J1051,0)</f>
        <v>0</v>
      </c>
      <c r="BG1051" s="186">
        <f>IF(N1051="zákl. přenesená",J1051,0)</f>
        <v>0</v>
      </c>
      <c r="BH1051" s="186">
        <f>IF(N1051="sníž. přenesená",J1051,0)</f>
        <v>0</v>
      </c>
      <c r="BI1051" s="186">
        <f>IF(N1051="nulová",J1051,0)</f>
        <v>0</v>
      </c>
      <c r="BJ1051" s="17" t="s">
        <v>81</v>
      </c>
      <c r="BK1051" s="186">
        <f>ROUND(I1051*H1051,2)</f>
        <v>0</v>
      </c>
      <c r="BL1051" s="17" t="s">
        <v>2062</v>
      </c>
      <c r="BM1051" s="185" t="s">
        <v>2071</v>
      </c>
    </row>
    <row r="1052" spans="1:65" s="2" customFormat="1" ht="10.199999999999999" x14ac:dyDescent="0.2">
      <c r="A1052" s="34"/>
      <c r="B1052" s="35"/>
      <c r="C1052" s="36"/>
      <c r="D1052" s="187" t="s">
        <v>163</v>
      </c>
      <c r="E1052" s="36"/>
      <c r="F1052" s="188" t="s">
        <v>2072</v>
      </c>
      <c r="G1052" s="36"/>
      <c r="H1052" s="36"/>
      <c r="I1052" s="189"/>
      <c r="J1052" s="36"/>
      <c r="K1052" s="36"/>
      <c r="L1052" s="39"/>
      <c r="M1052" s="190"/>
      <c r="N1052" s="191"/>
      <c r="O1052" s="64"/>
      <c r="P1052" s="64"/>
      <c r="Q1052" s="64"/>
      <c r="R1052" s="64"/>
      <c r="S1052" s="64"/>
      <c r="T1052" s="65"/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T1052" s="17" t="s">
        <v>163</v>
      </c>
      <c r="AU1052" s="17" t="s">
        <v>81</v>
      </c>
    </row>
    <row r="1053" spans="1:65" s="13" customFormat="1" ht="10.199999999999999" x14ac:dyDescent="0.2">
      <c r="B1053" s="192"/>
      <c r="C1053" s="193"/>
      <c r="D1053" s="194" t="s">
        <v>165</v>
      </c>
      <c r="E1053" s="195" t="s">
        <v>19</v>
      </c>
      <c r="F1053" s="196" t="s">
        <v>2073</v>
      </c>
      <c r="G1053" s="193"/>
      <c r="H1053" s="197">
        <v>50</v>
      </c>
      <c r="I1053" s="198"/>
      <c r="J1053" s="193"/>
      <c r="K1053" s="193"/>
      <c r="L1053" s="199"/>
      <c r="M1053" s="200"/>
      <c r="N1053" s="201"/>
      <c r="O1053" s="201"/>
      <c r="P1053" s="201"/>
      <c r="Q1053" s="201"/>
      <c r="R1053" s="201"/>
      <c r="S1053" s="201"/>
      <c r="T1053" s="202"/>
      <c r="AT1053" s="203" t="s">
        <v>165</v>
      </c>
      <c r="AU1053" s="203" t="s">
        <v>81</v>
      </c>
      <c r="AV1053" s="13" t="s">
        <v>83</v>
      </c>
      <c r="AW1053" s="13" t="s">
        <v>35</v>
      </c>
      <c r="AX1053" s="13" t="s">
        <v>81</v>
      </c>
      <c r="AY1053" s="203" t="s">
        <v>155</v>
      </c>
    </row>
    <row r="1054" spans="1:65" s="2" customFormat="1" ht="16.5" customHeight="1" x14ac:dyDescent="0.2">
      <c r="A1054" s="34"/>
      <c r="B1054" s="35"/>
      <c r="C1054" s="174" t="s">
        <v>2074</v>
      </c>
      <c r="D1054" s="174" t="s">
        <v>157</v>
      </c>
      <c r="E1054" s="175" t="s">
        <v>2075</v>
      </c>
      <c r="F1054" s="176" t="s">
        <v>2076</v>
      </c>
      <c r="G1054" s="177" t="s">
        <v>2061</v>
      </c>
      <c r="H1054" s="178">
        <v>30</v>
      </c>
      <c r="I1054" s="179"/>
      <c r="J1054" s="180">
        <f>ROUND(I1054*H1054,2)</f>
        <v>0</v>
      </c>
      <c r="K1054" s="176" t="s">
        <v>160</v>
      </c>
      <c r="L1054" s="39"/>
      <c r="M1054" s="181" t="s">
        <v>19</v>
      </c>
      <c r="N1054" s="182" t="s">
        <v>44</v>
      </c>
      <c r="O1054" s="64"/>
      <c r="P1054" s="183">
        <f>O1054*H1054</f>
        <v>0</v>
      </c>
      <c r="Q1054" s="183">
        <v>0</v>
      </c>
      <c r="R1054" s="183">
        <f>Q1054*H1054</f>
        <v>0</v>
      </c>
      <c r="S1054" s="183">
        <v>0</v>
      </c>
      <c r="T1054" s="184">
        <f>S1054*H1054</f>
        <v>0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185" t="s">
        <v>2062</v>
      </c>
      <c r="AT1054" s="185" t="s">
        <v>157</v>
      </c>
      <c r="AU1054" s="185" t="s">
        <v>81</v>
      </c>
      <c r="AY1054" s="17" t="s">
        <v>155</v>
      </c>
      <c r="BE1054" s="186">
        <f>IF(N1054="základní",J1054,0)</f>
        <v>0</v>
      </c>
      <c r="BF1054" s="186">
        <f>IF(N1054="snížená",J1054,0)</f>
        <v>0</v>
      </c>
      <c r="BG1054" s="186">
        <f>IF(N1054="zákl. přenesená",J1054,0)</f>
        <v>0</v>
      </c>
      <c r="BH1054" s="186">
        <f>IF(N1054="sníž. přenesená",J1054,0)</f>
        <v>0</v>
      </c>
      <c r="BI1054" s="186">
        <f>IF(N1054="nulová",J1054,0)</f>
        <v>0</v>
      </c>
      <c r="BJ1054" s="17" t="s">
        <v>81</v>
      </c>
      <c r="BK1054" s="186">
        <f>ROUND(I1054*H1054,2)</f>
        <v>0</v>
      </c>
      <c r="BL1054" s="17" t="s">
        <v>2062</v>
      </c>
      <c r="BM1054" s="185" t="s">
        <v>2077</v>
      </c>
    </row>
    <row r="1055" spans="1:65" s="2" customFormat="1" ht="10.199999999999999" x14ac:dyDescent="0.2">
      <c r="A1055" s="34"/>
      <c r="B1055" s="35"/>
      <c r="C1055" s="36"/>
      <c r="D1055" s="187" t="s">
        <v>163</v>
      </c>
      <c r="E1055" s="36"/>
      <c r="F1055" s="188" t="s">
        <v>2078</v>
      </c>
      <c r="G1055" s="36"/>
      <c r="H1055" s="36"/>
      <c r="I1055" s="189"/>
      <c r="J1055" s="36"/>
      <c r="K1055" s="36"/>
      <c r="L1055" s="39"/>
      <c r="M1055" s="190"/>
      <c r="N1055" s="191"/>
      <c r="O1055" s="64"/>
      <c r="P1055" s="64"/>
      <c r="Q1055" s="64"/>
      <c r="R1055" s="64"/>
      <c r="S1055" s="64"/>
      <c r="T1055" s="65"/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T1055" s="17" t="s">
        <v>163</v>
      </c>
      <c r="AU1055" s="17" t="s">
        <v>81</v>
      </c>
    </row>
    <row r="1056" spans="1:65" s="13" customFormat="1" ht="10.199999999999999" x14ac:dyDescent="0.2">
      <c r="B1056" s="192"/>
      <c r="C1056" s="193"/>
      <c r="D1056" s="194" t="s">
        <v>165</v>
      </c>
      <c r="E1056" s="195" t="s">
        <v>19</v>
      </c>
      <c r="F1056" s="196" t="s">
        <v>2079</v>
      </c>
      <c r="G1056" s="193"/>
      <c r="H1056" s="197">
        <v>30</v>
      </c>
      <c r="I1056" s="198"/>
      <c r="J1056" s="193"/>
      <c r="K1056" s="193"/>
      <c r="L1056" s="199"/>
      <c r="M1056" s="200"/>
      <c r="N1056" s="201"/>
      <c r="O1056" s="201"/>
      <c r="P1056" s="201"/>
      <c r="Q1056" s="201"/>
      <c r="R1056" s="201"/>
      <c r="S1056" s="201"/>
      <c r="T1056" s="202"/>
      <c r="AT1056" s="203" t="s">
        <v>165</v>
      </c>
      <c r="AU1056" s="203" t="s">
        <v>81</v>
      </c>
      <c r="AV1056" s="13" t="s">
        <v>83</v>
      </c>
      <c r="AW1056" s="13" t="s">
        <v>35</v>
      </c>
      <c r="AX1056" s="13" t="s">
        <v>81</v>
      </c>
      <c r="AY1056" s="203" t="s">
        <v>155</v>
      </c>
    </row>
    <row r="1057" spans="1:65" s="2" customFormat="1" ht="16.5" customHeight="1" x14ac:dyDescent="0.2">
      <c r="A1057" s="34"/>
      <c r="B1057" s="35"/>
      <c r="C1057" s="174" t="s">
        <v>2080</v>
      </c>
      <c r="D1057" s="174" t="s">
        <v>157</v>
      </c>
      <c r="E1057" s="175" t="s">
        <v>2081</v>
      </c>
      <c r="F1057" s="176" t="s">
        <v>2082</v>
      </c>
      <c r="G1057" s="177" t="s">
        <v>2061</v>
      </c>
      <c r="H1057" s="178">
        <v>15</v>
      </c>
      <c r="I1057" s="179"/>
      <c r="J1057" s="180">
        <f>ROUND(I1057*H1057,2)</f>
        <v>0</v>
      </c>
      <c r="K1057" s="176" t="s">
        <v>160</v>
      </c>
      <c r="L1057" s="39"/>
      <c r="M1057" s="181" t="s">
        <v>19</v>
      </c>
      <c r="N1057" s="182" t="s">
        <v>44</v>
      </c>
      <c r="O1057" s="64"/>
      <c r="P1057" s="183">
        <f>O1057*H1057</f>
        <v>0</v>
      </c>
      <c r="Q1057" s="183">
        <v>0</v>
      </c>
      <c r="R1057" s="183">
        <f>Q1057*H1057</f>
        <v>0</v>
      </c>
      <c r="S1057" s="183">
        <v>0</v>
      </c>
      <c r="T1057" s="184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85" t="s">
        <v>2062</v>
      </c>
      <c r="AT1057" s="185" t="s">
        <v>157</v>
      </c>
      <c r="AU1057" s="185" t="s">
        <v>81</v>
      </c>
      <c r="AY1057" s="17" t="s">
        <v>155</v>
      </c>
      <c r="BE1057" s="186">
        <f>IF(N1057="základní",J1057,0)</f>
        <v>0</v>
      </c>
      <c r="BF1057" s="186">
        <f>IF(N1057="snížená",J1057,0)</f>
        <v>0</v>
      </c>
      <c r="BG1057" s="186">
        <f>IF(N1057="zákl. přenesená",J1057,0)</f>
        <v>0</v>
      </c>
      <c r="BH1057" s="186">
        <f>IF(N1057="sníž. přenesená",J1057,0)</f>
        <v>0</v>
      </c>
      <c r="BI1057" s="186">
        <f>IF(N1057="nulová",J1057,0)</f>
        <v>0</v>
      </c>
      <c r="BJ1057" s="17" t="s">
        <v>81</v>
      </c>
      <c r="BK1057" s="186">
        <f>ROUND(I1057*H1057,2)</f>
        <v>0</v>
      </c>
      <c r="BL1057" s="17" t="s">
        <v>2062</v>
      </c>
      <c r="BM1057" s="185" t="s">
        <v>2083</v>
      </c>
    </row>
    <row r="1058" spans="1:65" s="2" customFormat="1" ht="10.199999999999999" x14ac:dyDescent="0.2">
      <c r="A1058" s="34"/>
      <c r="B1058" s="35"/>
      <c r="C1058" s="36"/>
      <c r="D1058" s="187" t="s">
        <v>163</v>
      </c>
      <c r="E1058" s="36"/>
      <c r="F1058" s="188" t="s">
        <v>2084</v>
      </c>
      <c r="G1058" s="36"/>
      <c r="H1058" s="36"/>
      <c r="I1058" s="189"/>
      <c r="J1058" s="36"/>
      <c r="K1058" s="36"/>
      <c r="L1058" s="39"/>
      <c r="M1058" s="190"/>
      <c r="N1058" s="191"/>
      <c r="O1058" s="64"/>
      <c r="P1058" s="64"/>
      <c r="Q1058" s="64"/>
      <c r="R1058" s="64"/>
      <c r="S1058" s="64"/>
      <c r="T1058" s="65"/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T1058" s="17" t="s">
        <v>163</v>
      </c>
      <c r="AU1058" s="17" t="s">
        <v>81</v>
      </c>
    </row>
    <row r="1059" spans="1:65" s="13" customFormat="1" ht="10.199999999999999" x14ac:dyDescent="0.2">
      <c r="B1059" s="192"/>
      <c r="C1059" s="193"/>
      <c r="D1059" s="194" t="s">
        <v>165</v>
      </c>
      <c r="E1059" s="195" t="s">
        <v>19</v>
      </c>
      <c r="F1059" s="196" t="s">
        <v>2085</v>
      </c>
      <c r="G1059" s="193"/>
      <c r="H1059" s="197">
        <v>15</v>
      </c>
      <c r="I1059" s="198"/>
      <c r="J1059" s="193"/>
      <c r="K1059" s="193"/>
      <c r="L1059" s="199"/>
      <c r="M1059" s="235"/>
      <c r="N1059" s="236"/>
      <c r="O1059" s="236"/>
      <c r="P1059" s="236"/>
      <c r="Q1059" s="236"/>
      <c r="R1059" s="236"/>
      <c r="S1059" s="236"/>
      <c r="T1059" s="237"/>
      <c r="AT1059" s="203" t="s">
        <v>165</v>
      </c>
      <c r="AU1059" s="203" t="s">
        <v>81</v>
      </c>
      <c r="AV1059" s="13" t="s">
        <v>83</v>
      </c>
      <c r="AW1059" s="13" t="s">
        <v>35</v>
      </c>
      <c r="AX1059" s="13" t="s">
        <v>81</v>
      </c>
      <c r="AY1059" s="203" t="s">
        <v>155</v>
      </c>
    </row>
    <row r="1060" spans="1:65" s="2" customFormat="1" ht="6.9" customHeight="1" x14ac:dyDescent="0.2">
      <c r="A1060" s="34"/>
      <c r="B1060" s="47"/>
      <c r="C1060" s="48"/>
      <c r="D1060" s="48"/>
      <c r="E1060" s="48"/>
      <c r="F1060" s="48"/>
      <c r="G1060" s="48"/>
      <c r="H1060" s="48"/>
      <c r="I1060" s="48"/>
      <c r="J1060" s="48"/>
      <c r="K1060" s="48"/>
      <c r="L1060" s="39"/>
      <c r="M1060" s="34"/>
      <c r="O1060" s="34"/>
      <c r="P1060" s="34"/>
      <c r="Q1060" s="34"/>
      <c r="R1060" s="34"/>
      <c r="S1060" s="34"/>
      <c r="T1060" s="34"/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</row>
  </sheetData>
  <sheetProtection algorithmName="SHA-512" hashValue="LGaLHfYUuM5T6/9niqNXb6EimN8F4MAW1ARxIdMQJiYXSehKzE6ZsPae5o9aeoOedt9iixuagHHs9X2gOZTN1w==" saltValue="bFf6ouxg5x1IqcknI8EvpE3d0eRtvUUE02QdCiH7q5FTi/yW3uw7VqTYl0WleHPhJRurySDu4mfZThyqck70Iw==" spinCount="100000" sheet="1" objects="1" scenarios="1" formatColumns="0" formatRows="0" autoFilter="0"/>
  <autoFilter ref="C106:K1059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1" r:id="rId1"/>
    <hyperlink ref="F116" r:id="rId2"/>
    <hyperlink ref="F119" r:id="rId3"/>
    <hyperlink ref="F121" r:id="rId4"/>
    <hyperlink ref="F123" r:id="rId5"/>
    <hyperlink ref="F125" r:id="rId6"/>
    <hyperlink ref="F127" r:id="rId7"/>
    <hyperlink ref="F130" r:id="rId8"/>
    <hyperlink ref="F133" r:id="rId9"/>
    <hyperlink ref="F136" r:id="rId10"/>
    <hyperlink ref="F138" r:id="rId11"/>
    <hyperlink ref="F141" r:id="rId12"/>
    <hyperlink ref="F144" r:id="rId13"/>
    <hyperlink ref="F147" r:id="rId14"/>
    <hyperlink ref="F153" r:id="rId15"/>
    <hyperlink ref="F159" r:id="rId16"/>
    <hyperlink ref="F162" r:id="rId17"/>
    <hyperlink ref="F165" r:id="rId18"/>
    <hyperlink ref="F169" r:id="rId19"/>
    <hyperlink ref="F171" r:id="rId20"/>
    <hyperlink ref="F174" r:id="rId21"/>
    <hyperlink ref="F176" r:id="rId22"/>
    <hyperlink ref="F178" r:id="rId23"/>
    <hyperlink ref="F180" r:id="rId24"/>
    <hyperlink ref="F187" r:id="rId25"/>
    <hyperlink ref="F198" r:id="rId26"/>
    <hyperlink ref="F200" r:id="rId27"/>
    <hyperlink ref="F203" r:id="rId28"/>
    <hyperlink ref="F210" r:id="rId29"/>
    <hyperlink ref="F216" r:id="rId30"/>
    <hyperlink ref="F223" r:id="rId31"/>
    <hyperlink ref="F229" r:id="rId32"/>
    <hyperlink ref="F232" r:id="rId33"/>
    <hyperlink ref="F237" r:id="rId34"/>
    <hyperlink ref="F240" r:id="rId35"/>
    <hyperlink ref="F245" r:id="rId36"/>
    <hyperlink ref="F251" r:id="rId37"/>
    <hyperlink ref="F254" r:id="rId38"/>
    <hyperlink ref="F257" r:id="rId39"/>
    <hyperlink ref="F262" r:id="rId40"/>
    <hyperlink ref="F265" r:id="rId41"/>
    <hyperlink ref="F268" r:id="rId42"/>
    <hyperlink ref="F271" r:id="rId43"/>
    <hyperlink ref="F283" r:id="rId44"/>
    <hyperlink ref="F288" r:id="rId45"/>
    <hyperlink ref="F291" r:id="rId46"/>
    <hyperlink ref="F294" r:id="rId47"/>
    <hyperlink ref="F297" r:id="rId48"/>
    <hyperlink ref="F300" r:id="rId49"/>
    <hyperlink ref="F302" r:id="rId50"/>
    <hyperlink ref="F305" r:id="rId51"/>
    <hyperlink ref="F308" r:id="rId52"/>
    <hyperlink ref="F311" r:id="rId53"/>
    <hyperlink ref="F315" r:id="rId54"/>
    <hyperlink ref="F317" r:id="rId55"/>
    <hyperlink ref="F319" r:id="rId56"/>
    <hyperlink ref="F322" r:id="rId57"/>
    <hyperlink ref="F325" r:id="rId58"/>
    <hyperlink ref="F328" r:id="rId59"/>
    <hyperlink ref="F332" r:id="rId60"/>
    <hyperlink ref="F336" r:id="rId61"/>
    <hyperlink ref="F341" r:id="rId62"/>
    <hyperlink ref="F345" r:id="rId63"/>
    <hyperlink ref="F348" r:id="rId64"/>
    <hyperlink ref="F350" r:id="rId65"/>
    <hyperlink ref="F352" r:id="rId66"/>
    <hyperlink ref="F354" r:id="rId67"/>
    <hyperlink ref="F357" r:id="rId68"/>
    <hyperlink ref="F359" r:id="rId69"/>
    <hyperlink ref="F361" r:id="rId70"/>
    <hyperlink ref="F363" r:id="rId71"/>
    <hyperlink ref="F366" r:id="rId72"/>
    <hyperlink ref="F368" r:id="rId73"/>
    <hyperlink ref="F370" r:id="rId74"/>
    <hyperlink ref="F372" r:id="rId75"/>
    <hyperlink ref="F374" r:id="rId76"/>
    <hyperlink ref="F376" r:id="rId77"/>
    <hyperlink ref="F378" r:id="rId78"/>
    <hyperlink ref="F380" r:id="rId79"/>
    <hyperlink ref="F382" r:id="rId80"/>
    <hyperlink ref="F384" r:id="rId81"/>
    <hyperlink ref="F387" r:id="rId82"/>
    <hyperlink ref="F389" r:id="rId83"/>
    <hyperlink ref="F391" r:id="rId84"/>
    <hyperlink ref="F393" r:id="rId85"/>
    <hyperlink ref="F395" r:id="rId86"/>
    <hyperlink ref="F397" r:id="rId87"/>
    <hyperlink ref="F399" r:id="rId88"/>
    <hyperlink ref="F401" r:id="rId89"/>
    <hyperlink ref="F403" r:id="rId90"/>
    <hyperlink ref="F405" r:id="rId91"/>
    <hyperlink ref="F407" r:id="rId92"/>
    <hyperlink ref="F409" r:id="rId93"/>
    <hyperlink ref="F412" r:id="rId94"/>
    <hyperlink ref="F415" r:id="rId95"/>
    <hyperlink ref="F417" r:id="rId96"/>
    <hyperlink ref="F419" r:id="rId97"/>
    <hyperlink ref="F422" r:id="rId98"/>
    <hyperlink ref="F425" r:id="rId99"/>
    <hyperlink ref="F427" r:id="rId100"/>
    <hyperlink ref="F429" r:id="rId101"/>
    <hyperlink ref="F431" r:id="rId102"/>
    <hyperlink ref="F433" r:id="rId103"/>
    <hyperlink ref="F435" r:id="rId104"/>
    <hyperlink ref="F438" r:id="rId105"/>
    <hyperlink ref="F440" r:id="rId106"/>
    <hyperlink ref="F442" r:id="rId107"/>
    <hyperlink ref="F444" r:id="rId108"/>
    <hyperlink ref="F446" r:id="rId109"/>
    <hyperlink ref="F449" r:id="rId110"/>
    <hyperlink ref="F451" r:id="rId111"/>
    <hyperlink ref="F453" r:id="rId112"/>
    <hyperlink ref="F456" r:id="rId113"/>
    <hyperlink ref="F458" r:id="rId114"/>
    <hyperlink ref="F460" r:id="rId115"/>
    <hyperlink ref="F462" r:id="rId116"/>
    <hyperlink ref="F465" r:id="rId117"/>
    <hyperlink ref="F468" r:id="rId118"/>
    <hyperlink ref="F471" r:id="rId119"/>
    <hyperlink ref="F473" r:id="rId120"/>
    <hyperlink ref="F475" r:id="rId121"/>
    <hyperlink ref="F478" r:id="rId122"/>
    <hyperlink ref="F484" r:id="rId123"/>
    <hyperlink ref="F489" r:id="rId124"/>
    <hyperlink ref="F491" r:id="rId125"/>
    <hyperlink ref="F493" r:id="rId126"/>
    <hyperlink ref="F495" r:id="rId127"/>
    <hyperlink ref="F498" r:id="rId128"/>
    <hyperlink ref="F501" r:id="rId129"/>
    <hyperlink ref="F504" r:id="rId130"/>
    <hyperlink ref="F507" r:id="rId131"/>
    <hyperlink ref="F509" r:id="rId132"/>
    <hyperlink ref="F512" r:id="rId133"/>
    <hyperlink ref="F519" r:id="rId134"/>
    <hyperlink ref="F522" r:id="rId135"/>
    <hyperlink ref="F524" r:id="rId136"/>
    <hyperlink ref="F527" r:id="rId137"/>
    <hyperlink ref="F530" r:id="rId138"/>
    <hyperlink ref="F535" r:id="rId139"/>
    <hyperlink ref="F540" r:id="rId140"/>
    <hyperlink ref="F545" r:id="rId141"/>
    <hyperlink ref="F548" r:id="rId142"/>
    <hyperlink ref="F551" r:id="rId143"/>
    <hyperlink ref="F554" r:id="rId144"/>
    <hyperlink ref="F557" r:id="rId145"/>
    <hyperlink ref="F560" r:id="rId146"/>
    <hyperlink ref="F563" r:id="rId147"/>
    <hyperlink ref="F566" r:id="rId148"/>
    <hyperlink ref="F569" r:id="rId149"/>
    <hyperlink ref="F571" r:id="rId150"/>
    <hyperlink ref="F576" r:id="rId151"/>
    <hyperlink ref="F578" r:id="rId152"/>
    <hyperlink ref="F581" r:id="rId153"/>
    <hyperlink ref="F588" r:id="rId154"/>
    <hyperlink ref="F593" r:id="rId155"/>
    <hyperlink ref="F600" r:id="rId156"/>
    <hyperlink ref="F605" r:id="rId157"/>
    <hyperlink ref="F609" r:id="rId158"/>
    <hyperlink ref="F612" r:id="rId159"/>
    <hyperlink ref="F625" r:id="rId160"/>
    <hyperlink ref="F630" r:id="rId161"/>
    <hyperlink ref="F634" r:id="rId162"/>
    <hyperlink ref="F641" r:id="rId163"/>
    <hyperlink ref="F645" r:id="rId164"/>
    <hyperlink ref="F651" r:id="rId165"/>
    <hyperlink ref="F655" r:id="rId166"/>
    <hyperlink ref="F658" r:id="rId167"/>
    <hyperlink ref="F663" r:id="rId168"/>
    <hyperlink ref="F669" r:id="rId169"/>
    <hyperlink ref="F672" r:id="rId170"/>
    <hyperlink ref="F674" r:id="rId171"/>
    <hyperlink ref="F677" r:id="rId172"/>
    <hyperlink ref="F680" r:id="rId173"/>
    <hyperlink ref="F683" r:id="rId174"/>
    <hyperlink ref="F687" r:id="rId175"/>
    <hyperlink ref="F692" r:id="rId176"/>
    <hyperlink ref="F696" r:id="rId177"/>
    <hyperlink ref="F700" r:id="rId178"/>
    <hyperlink ref="F704" r:id="rId179"/>
    <hyperlink ref="F709" r:id="rId180"/>
    <hyperlink ref="F712" r:id="rId181"/>
    <hyperlink ref="F715" r:id="rId182"/>
    <hyperlink ref="F717" r:id="rId183"/>
    <hyperlink ref="F719" r:id="rId184"/>
    <hyperlink ref="F722" r:id="rId185"/>
    <hyperlink ref="F724" r:id="rId186"/>
    <hyperlink ref="F727" r:id="rId187"/>
    <hyperlink ref="F731" r:id="rId188"/>
    <hyperlink ref="F734" r:id="rId189"/>
    <hyperlink ref="F737" r:id="rId190"/>
    <hyperlink ref="F740" r:id="rId191"/>
    <hyperlink ref="F746" r:id="rId192"/>
    <hyperlink ref="F748" r:id="rId193"/>
    <hyperlink ref="F760" r:id="rId194"/>
    <hyperlink ref="F766" r:id="rId195"/>
    <hyperlink ref="F771" r:id="rId196"/>
    <hyperlink ref="F774" r:id="rId197"/>
    <hyperlink ref="F776" r:id="rId198"/>
    <hyperlink ref="F779" r:id="rId199"/>
    <hyperlink ref="F784" r:id="rId200"/>
    <hyperlink ref="F786" r:id="rId201"/>
    <hyperlink ref="F788" r:id="rId202"/>
    <hyperlink ref="F790" r:id="rId203"/>
    <hyperlink ref="F792" r:id="rId204"/>
    <hyperlink ref="F794" r:id="rId205"/>
    <hyperlink ref="F796" r:id="rId206"/>
    <hyperlink ref="F798" r:id="rId207"/>
    <hyperlink ref="F800" r:id="rId208"/>
    <hyperlink ref="F802" r:id="rId209"/>
    <hyperlink ref="F807" r:id="rId210"/>
    <hyperlink ref="F809" r:id="rId211"/>
    <hyperlink ref="F811" r:id="rId212"/>
    <hyperlink ref="F813" r:id="rId213"/>
    <hyperlink ref="F815" r:id="rId214"/>
    <hyperlink ref="F817" r:id="rId215"/>
    <hyperlink ref="F820" r:id="rId216"/>
    <hyperlink ref="F823" r:id="rId217"/>
    <hyperlink ref="F825" r:id="rId218"/>
    <hyperlink ref="F827" r:id="rId219"/>
    <hyperlink ref="F829" r:id="rId220"/>
    <hyperlink ref="F834" r:id="rId221"/>
    <hyperlink ref="F838" r:id="rId222"/>
    <hyperlink ref="F846" r:id="rId223"/>
    <hyperlink ref="F857" r:id="rId224"/>
    <hyperlink ref="F865" r:id="rId225"/>
    <hyperlink ref="F870" r:id="rId226"/>
    <hyperlink ref="F873" r:id="rId227"/>
    <hyperlink ref="F879" r:id="rId228"/>
    <hyperlink ref="F882" r:id="rId229"/>
    <hyperlink ref="F884" r:id="rId230"/>
    <hyperlink ref="F886" r:id="rId231"/>
    <hyperlink ref="F892" r:id="rId232"/>
    <hyperlink ref="F895" r:id="rId233"/>
    <hyperlink ref="F901" r:id="rId234"/>
    <hyperlink ref="F904" r:id="rId235"/>
    <hyperlink ref="F906" r:id="rId236"/>
    <hyperlink ref="F908" r:id="rId237"/>
    <hyperlink ref="F911" r:id="rId238"/>
    <hyperlink ref="F913" r:id="rId239"/>
    <hyperlink ref="F927" r:id="rId240"/>
    <hyperlink ref="F943" r:id="rId241"/>
    <hyperlink ref="F946" r:id="rId242"/>
    <hyperlink ref="F951" r:id="rId243"/>
    <hyperlink ref="F961" r:id="rId244"/>
    <hyperlink ref="F964" r:id="rId245"/>
    <hyperlink ref="F971" r:id="rId246"/>
    <hyperlink ref="F974" r:id="rId247"/>
    <hyperlink ref="F976" r:id="rId248"/>
    <hyperlink ref="F979" r:id="rId249"/>
    <hyperlink ref="F985" r:id="rId250"/>
    <hyperlink ref="F987" r:id="rId251"/>
    <hyperlink ref="F989" r:id="rId252"/>
    <hyperlink ref="F992" r:id="rId253"/>
    <hyperlink ref="F994" r:id="rId254"/>
    <hyperlink ref="F996" r:id="rId255"/>
    <hyperlink ref="F998" r:id="rId256"/>
    <hyperlink ref="F1002" r:id="rId257"/>
    <hyperlink ref="F1004" r:id="rId258"/>
    <hyperlink ref="F1007" r:id="rId259"/>
    <hyperlink ref="F1010" r:id="rId260"/>
    <hyperlink ref="F1014" r:id="rId261"/>
    <hyperlink ref="F1016" r:id="rId262"/>
    <hyperlink ref="F1025" r:id="rId263"/>
    <hyperlink ref="F1028" r:id="rId264"/>
    <hyperlink ref="F1030" r:id="rId265"/>
    <hyperlink ref="F1033" r:id="rId266"/>
    <hyperlink ref="F1035" r:id="rId267"/>
    <hyperlink ref="F1041" r:id="rId268"/>
    <hyperlink ref="F1043" r:id="rId269"/>
    <hyperlink ref="F1046" r:id="rId270"/>
    <hyperlink ref="F1052" r:id="rId271"/>
    <hyperlink ref="F1055" r:id="rId272"/>
    <hyperlink ref="F1058" r:id="rId27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opLeftCell="A175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86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83</v>
      </c>
    </row>
    <row r="4" spans="1:46" s="1" customFormat="1" ht="24.9" hidden="1" customHeight="1" x14ac:dyDescent="0.2">
      <c r="B4" s="20"/>
      <c r="D4" s="104" t="s">
        <v>105</v>
      </c>
      <c r="L4" s="20"/>
      <c r="M4" s="105" t="s">
        <v>10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106" t="s">
        <v>16</v>
      </c>
      <c r="L6" s="20"/>
    </row>
    <row r="7" spans="1:46" s="1" customFormat="1" ht="16.5" hidden="1" customHeight="1" x14ac:dyDescent="0.2">
      <c r="B7" s="20"/>
      <c r="E7" s="297" t="str">
        <f>'Rekapitulace zakázky'!K6</f>
        <v>KD Klub Horní Bříza – elektroinstalace a stavební obnova</v>
      </c>
      <c r="F7" s="298"/>
      <c r="G7" s="298"/>
      <c r="H7" s="298"/>
      <c r="L7" s="20"/>
    </row>
    <row r="8" spans="1:46" s="2" customFormat="1" ht="12" hidden="1" customHeight="1" x14ac:dyDescent="0.2">
      <c r="A8" s="34"/>
      <c r="B8" s="39"/>
      <c r="C8" s="34"/>
      <c r="D8" s="106" t="s">
        <v>106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 x14ac:dyDescent="0.2">
      <c r="A9" s="34"/>
      <c r="B9" s="39"/>
      <c r="C9" s="34"/>
      <c r="D9" s="34"/>
      <c r="E9" s="299" t="s">
        <v>2086</v>
      </c>
      <c r="F9" s="300"/>
      <c r="G9" s="300"/>
      <c r="H9" s="300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 x14ac:dyDescent="0.2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 x14ac:dyDescent="0.2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zakázky'!AN8</f>
        <v>Vyplň údaj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 x14ac:dyDescent="0.2">
      <c r="A14" s="34"/>
      <c r="B14" s="39"/>
      <c r="C14" s="34"/>
      <c r="D14" s="106" t="s">
        <v>24</v>
      </c>
      <c r="E14" s="34"/>
      <c r="F14" s="34"/>
      <c r="G14" s="34"/>
      <c r="H14" s="34"/>
      <c r="I14" s="106" t="s">
        <v>25</v>
      </c>
      <c r="J14" s="108" t="str">
        <f>IF('Rekapitulace zakázky'!AN10="","",'Rekapitulace zakázky'!AN10)</f>
        <v>00257770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 x14ac:dyDescent="0.2">
      <c r="A15" s="34"/>
      <c r="B15" s="39"/>
      <c r="C15" s="34"/>
      <c r="D15" s="34"/>
      <c r="E15" s="108" t="str">
        <f>IF('Rekapitulace zakázky'!E11="","",'Rekapitulace zakázky'!E11)</f>
        <v>Město Horní Bříza, Třída 1. Máje 300, Horní Bříza</v>
      </c>
      <c r="F15" s="34"/>
      <c r="G15" s="34"/>
      <c r="H15" s="34"/>
      <c r="I15" s="106" t="s">
        <v>28</v>
      </c>
      <c r="J15" s="108" t="str">
        <f>IF('Rekapitulace zakázky'!AN11="","",'Rekapitulace zakázky'!AN11)</f>
        <v>CZ00257770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 x14ac:dyDescent="0.2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25</v>
      </c>
      <c r="J17" s="30" t="str">
        <f>'Rekapitulace zakázky'!AN13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 x14ac:dyDescent="0.2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06" t="s">
        <v>28</v>
      </c>
      <c r="J18" s="30" t="str">
        <f>'Rekapitulace zakázky'!AN14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 x14ac:dyDescent="0.2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25</v>
      </c>
      <c r="J20" s="108" t="str">
        <f>IF('Rekapitulace zakázky'!AN16="","",'Rekapitulace zakázky'!AN16)</f>
        <v>01256386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 x14ac:dyDescent="0.2">
      <c r="A21" s="34"/>
      <c r="B21" s="39"/>
      <c r="C21" s="34"/>
      <c r="D21" s="34"/>
      <c r="E21" s="108" t="str">
        <f>IF('Rekapitulace zakázky'!E17="","",'Rekapitulace zakázky'!E17)</f>
        <v>Ing. Jaroslav Suchý</v>
      </c>
      <c r="F21" s="34"/>
      <c r="G21" s="34"/>
      <c r="H21" s="34"/>
      <c r="I21" s="106" t="s">
        <v>28</v>
      </c>
      <c r="J21" s="108" t="str">
        <f>IF('Rekapitulace zakázky'!AN17="","",'Rekapitulace zakázky'!AN17)</f>
        <v/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 x14ac:dyDescent="0.2">
      <c r="A23" s="34"/>
      <c r="B23" s="39"/>
      <c r="C23" s="34"/>
      <c r="D23" s="106" t="s">
        <v>36</v>
      </c>
      <c r="E23" s="34"/>
      <c r="F23" s="34"/>
      <c r="G23" s="34"/>
      <c r="H23" s="34"/>
      <c r="I23" s="106" t="s">
        <v>25</v>
      </c>
      <c r="J23" s="108" t="str">
        <f>IF('Rekapitulace zakázky'!AN19="","",'Rekapitulace zakázky'!AN19)</f>
        <v>01256386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 x14ac:dyDescent="0.2">
      <c r="A24" s="34"/>
      <c r="B24" s="39"/>
      <c r="C24" s="34"/>
      <c r="D24" s="34"/>
      <c r="E24" s="108" t="str">
        <f>IF('Rekapitulace zakázky'!E20="","",'Rekapitulace zakázky'!E20)</f>
        <v>Ing. Jaroslav Suchý</v>
      </c>
      <c r="F24" s="34"/>
      <c r="G24" s="34"/>
      <c r="H24" s="34"/>
      <c r="I24" s="106" t="s">
        <v>28</v>
      </c>
      <c r="J24" s="108" t="str">
        <f>IF('Rekapitulace zakázky'!AN20="","",'Rekapitulace zakázky'!AN20)</f>
        <v/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 x14ac:dyDescent="0.2">
      <c r="A26" s="34"/>
      <c r="B26" s="39"/>
      <c r="C26" s="34"/>
      <c r="D26" s="106" t="s">
        <v>37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 x14ac:dyDescent="0.2">
      <c r="A27" s="110"/>
      <c r="B27" s="111"/>
      <c r="C27" s="110"/>
      <c r="D27" s="110"/>
      <c r="E27" s="303" t="s">
        <v>19</v>
      </c>
      <c r="F27" s="303"/>
      <c r="G27" s="303"/>
      <c r="H27" s="30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 x14ac:dyDescent="0.2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 x14ac:dyDescent="0.2">
      <c r="A30" s="34"/>
      <c r="B30" s="39"/>
      <c r="C30" s="34"/>
      <c r="D30" s="114" t="s">
        <v>39</v>
      </c>
      <c r="E30" s="34"/>
      <c r="F30" s="34"/>
      <c r="G30" s="34"/>
      <c r="H30" s="34"/>
      <c r="I30" s="34"/>
      <c r="J30" s="115">
        <f>ROUND(J87,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 x14ac:dyDescent="0.2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 x14ac:dyDescent="0.2">
      <c r="A32" s="34"/>
      <c r="B32" s="39"/>
      <c r="C32" s="34"/>
      <c r="D32" s="34"/>
      <c r="E32" s="34"/>
      <c r="F32" s="116" t="s">
        <v>41</v>
      </c>
      <c r="G32" s="34"/>
      <c r="H32" s="34"/>
      <c r="I32" s="116" t="s">
        <v>40</v>
      </c>
      <c r="J32" s="116" t="s">
        <v>42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 x14ac:dyDescent="0.2">
      <c r="A33" s="34"/>
      <c r="B33" s="39"/>
      <c r="C33" s="34"/>
      <c r="D33" s="117" t="s">
        <v>43</v>
      </c>
      <c r="E33" s="106" t="s">
        <v>44</v>
      </c>
      <c r="F33" s="118">
        <f>ROUND((SUM(BE87:BE192)),  2)</f>
        <v>0</v>
      </c>
      <c r="G33" s="34"/>
      <c r="H33" s="34"/>
      <c r="I33" s="119">
        <v>0.21</v>
      </c>
      <c r="J33" s="118">
        <f>ROUND(((SUM(BE87:BE192))*I33),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 x14ac:dyDescent="0.2">
      <c r="A34" s="34"/>
      <c r="B34" s="39"/>
      <c r="C34" s="34"/>
      <c r="D34" s="34"/>
      <c r="E34" s="106" t="s">
        <v>45</v>
      </c>
      <c r="F34" s="118">
        <f>ROUND((SUM(BF87:BF192)),  2)</f>
        <v>0</v>
      </c>
      <c r="G34" s="34"/>
      <c r="H34" s="34"/>
      <c r="I34" s="119">
        <v>0.15</v>
      </c>
      <c r="J34" s="118">
        <f>ROUND(((SUM(BF87:BF192))*I34),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 x14ac:dyDescent="0.2">
      <c r="A35" s="34"/>
      <c r="B35" s="39"/>
      <c r="C35" s="34"/>
      <c r="D35" s="34"/>
      <c r="E35" s="106" t="s">
        <v>46</v>
      </c>
      <c r="F35" s="118">
        <f>ROUND((SUM(BG87:BG192)),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 x14ac:dyDescent="0.2">
      <c r="A36" s="34"/>
      <c r="B36" s="39"/>
      <c r="C36" s="34"/>
      <c r="D36" s="34"/>
      <c r="E36" s="106" t="s">
        <v>47</v>
      </c>
      <c r="F36" s="118">
        <f>ROUND((SUM(BH87:BH192)),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9"/>
      <c r="C37" s="34"/>
      <c r="D37" s="34"/>
      <c r="E37" s="106" t="s">
        <v>48</v>
      </c>
      <c r="F37" s="118">
        <f>ROUND((SUM(BI87:BI192)),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 x14ac:dyDescent="0.2">
      <c r="A39" s="34"/>
      <c r="B39" s="39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 x14ac:dyDescent="0.2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hidden="1" customHeight="1" x14ac:dyDescent="0.2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hidden="1" customHeight="1" x14ac:dyDescent="0.2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304" t="str">
        <f>E7</f>
        <v>KD Klub Horní Bříza – elektroinstalace a stavební obnova</v>
      </c>
      <c r="F48" s="305"/>
      <c r="G48" s="305"/>
      <c r="H48" s="305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57" t="str">
        <f>E9</f>
        <v>SO 01c - Zařízení vzduchotechniky</v>
      </c>
      <c r="F50" s="306"/>
      <c r="G50" s="306"/>
      <c r="H50" s="306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>Horní Bříza č.p. 365</v>
      </c>
      <c r="G52" s="36"/>
      <c r="H52" s="36"/>
      <c r="I52" s="29" t="s">
        <v>23</v>
      </c>
      <c r="J52" s="59" t="str">
        <f>IF(J12="","",J12)</f>
        <v>Vyplň údaj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hidden="1" customHeight="1" x14ac:dyDescent="0.2">
      <c r="A54" s="34"/>
      <c r="B54" s="35"/>
      <c r="C54" s="29" t="s">
        <v>24</v>
      </c>
      <c r="D54" s="36"/>
      <c r="E54" s="36"/>
      <c r="F54" s="27" t="str">
        <f>E15</f>
        <v>Město Horní Bříza, Třída 1. Máje 300, Horní Bříza</v>
      </c>
      <c r="G54" s="36"/>
      <c r="H54" s="36"/>
      <c r="I54" s="29" t="s">
        <v>32</v>
      </c>
      <c r="J54" s="32" t="str">
        <f>E21</f>
        <v>Ing. Jaroslav Suchý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hidden="1" customHeight="1" x14ac:dyDescent="0.2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Ing. Jaroslav Suchý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1" t="s">
        <v>109</v>
      </c>
      <c r="D57" s="132"/>
      <c r="E57" s="132"/>
      <c r="F57" s="132"/>
      <c r="G57" s="132"/>
      <c r="H57" s="132"/>
      <c r="I57" s="132"/>
      <c r="J57" s="133" t="s">
        <v>110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hidden="1" customHeight="1" x14ac:dyDescent="0.2">
      <c r="A59" s="34"/>
      <c r="B59" s="35"/>
      <c r="C59" s="134" t="s">
        <v>71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" hidden="1" customHeight="1" x14ac:dyDescent="0.2">
      <c r="B60" s="135"/>
      <c r="C60" s="136"/>
      <c r="D60" s="137" t="s">
        <v>2087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95" hidden="1" customHeight="1" x14ac:dyDescent="0.2">
      <c r="B61" s="141"/>
      <c r="C61" s="142"/>
      <c r="D61" s="143" t="s">
        <v>2088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95" hidden="1" customHeight="1" x14ac:dyDescent="0.2">
      <c r="B62" s="141"/>
      <c r="C62" s="142"/>
      <c r="D62" s="143" t="s">
        <v>2089</v>
      </c>
      <c r="E62" s="144"/>
      <c r="F62" s="144"/>
      <c r="G62" s="144"/>
      <c r="H62" s="144"/>
      <c r="I62" s="144"/>
      <c r="J62" s="145">
        <f>J124</f>
        <v>0</v>
      </c>
      <c r="K62" s="142"/>
      <c r="L62" s="146"/>
    </row>
    <row r="63" spans="1:47" s="10" customFormat="1" ht="19.95" hidden="1" customHeight="1" x14ac:dyDescent="0.2">
      <c r="B63" s="141"/>
      <c r="C63" s="142"/>
      <c r="D63" s="143" t="s">
        <v>2090</v>
      </c>
      <c r="E63" s="144"/>
      <c r="F63" s="144"/>
      <c r="G63" s="144"/>
      <c r="H63" s="144"/>
      <c r="I63" s="144"/>
      <c r="J63" s="145">
        <f>J166</f>
        <v>0</v>
      </c>
      <c r="K63" s="142"/>
      <c r="L63" s="146"/>
    </row>
    <row r="64" spans="1:47" s="10" customFormat="1" ht="19.95" hidden="1" customHeight="1" x14ac:dyDescent="0.2">
      <c r="B64" s="141"/>
      <c r="C64" s="142"/>
      <c r="D64" s="143" t="s">
        <v>2091</v>
      </c>
      <c r="E64" s="144"/>
      <c r="F64" s="144"/>
      <c r="G64" s="144"/>
      <c r="H64" s="144"/>
      <c r="I64" s="144"/>
      <c r="J64" s="145">
        <f>J175</f>
        <v>0</v>
      </c>
      <c r="K64" s="142"/>
      <c r="L64" s="146"/>
    </row>
    <row r="65" spans="1:31" s="9" customFormat="1" ht="24.9" hidden="1" customHeight="1" x14ac:dyDescent="0.2">
      <c r="B65" s="135"/>
      <c r="C65" s="136"/>
      <c r="D65" s="137" t="s">
        <v>139</v>
      </c>
      <c r="E65" s="138"/>
      <c r="F65" s="138"/>
      <c r="G65" s="138"/>
      <c r="H65" s="138"/>
      <c r="I65" s="138"/>
      <c r="J65" s="139">
        <f>J181</f>
        <v>0</v>
      </c>
      <c r="K65" s="136"/>
      <c r="L65" s="140"/>
    </row>
    <row r="66" spans="1:31" s="9" customFormat="1" ht="24.9" hidden="1" customHeight="1" x14ac:dyDescent="0.2">
      <c r="B66" s="135"/>
      <c r="C66" s="136"/>
      <c r="D66" s="137" t="s">
        <v>2092</v>
      </c>
      <c r="E66" s="138"/>
      <c r="F66" s="138"/>
      <c r="G66" s="138"/>
      <c r="H66" s="138"/>
      <c r="I66" s="138"/>
      <c r="J66" s="139">
        <f>J185</f>
        <v>0</v>
      </c>
      <c r="K66" s="136"/>
      <c r="L66" s="140"/>
    </row>
    <row r="67" spans="1:31" s="9" customFormat="1" ht="24.9" hidden="1" customHeight="1" x14ac:dyDescent="0.2">
      <c r="B67" s="135"/>
      <c r="C67" s="136"/>
      <c r="D67" s="137" t="s">
        <v>2093</v>
      </c>
      <c r="E67" s="138"/>
      <c r="F67" s="138"/>
      <c r="G67" s="138"/>
      <c r="H67" s="138"/>
      <c r="I67" s="138"/>
      <c r="J67" s="139">
        <f>J189</f>
        <v>0</v>
      </c>
      <c r="K67" s="136"/>
      <c r="L67" s="140"/>
    </row>
    <row r="68" spans="1:31" s="2" customFormat="1" ht="21.75" hidden="1" customHeight="1" x14ac:dyDescent="0.2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hidden="1" customHeight="1" x14ac:dyDescent="0.2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ht="10.199999999999999" hidden="1" x14ac:dyDescent="0.2"/>
    <row r="71" spans="1:31" ht="10.199999999999999" hidden="1" x14ac:dyDescent="0.2"/>
    <row r="72" spans="1:31" ht="10.199999999999999" hidden="1" x14ac:dyDescent="0.2"/>
    <row r="73" spans="1:31" s="2" customFormat="1" ht="6.9" customHeight="1" x14ac:dyDescent="0.2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 x14ac:dyDescent="0.2">
      <c r="A74" s="34"/>
      <c r="B74" s="35"/>
      <c r="C74" s="23" t="s">
        <v>140</v>
      </c>
      <c r="D74" s="36"/>
      <c r="E74" s="36"/>
      <c r="F74" s="36"/>
      <c r="G74" s="36"/>
      <c r="H74" s="3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 x14ac:dyDescent="0.2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 x14ac:dyDescent="0.2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 x14ac:dyDescent="0.2">
      <c r="A77" s="34"/>
      <c r="B77" s="35"/>
      <c r="C77" s="36"/>
      <c r="D77" s="36"/>
      <c r="E77" s="304" t="str">
        <f>E7</f>
        <v>KD Klub Horní Bříza – elektroinstalace a stavební obnova</v>
      </c>
      <c r="F77" s="305"/>
      <c r="G77" s="305"/>
      <c r="H77" s="305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 x14ac:dyDescent="0.2">
      <c r="A78" s="34"/>
      <c r="B78" s="35"/>
      <c r="C78" s="29" t="s">
        <v>106</v>
      </c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 x14ac:dyDescent="0.2">
      <c r="A79" s="34"/>
      <c r="B79" s="35"/>
      <c r="C79" s="36"/>
      <c r="D79" s="36"/>
      <c r="E79" s="257" t="str">
        <f>E9</f>
        <v>SO 01c - Zařízení vzduchotechniky</v>
      </c>
      <c r="F79" s="306"/>
      <c r="G79" s="306"/>
      <c r="H79" s="306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 x14ac:dyDescent="0.2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 x14ac:dyDescent="0.2">
      <c r="A81" s="34"/>
      <c r="B81" s="35"/>
      <c r="C81" s="29" t="s">
        <v>21</v>
      </c>
      <c r="D81" s="36"/>
      <c r="E81" s="36"/>
      <c r="F81" s="27" t="str">
        <f>F12</f>
        <v>Horní Bříza č.p. 365</v>
      </c>
      <c r="G81" s="36"/>
      <c r="H81" s="36"/>
      <c r="I81" s="29" t="s">
        <v>23</v>
      </c>
      <c r="J81" s="59" t="str">
        <f>IF(J12="","",J12)</f>
        <v>Vyplň údaj</v>
      </c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15" customHeight="1" x14ac:dyDescent="0.2">
      <c r="A83" s="34"/>
      <c r="B83" s="35"/>
      <c r="C83" s="29" t="s">
        <v>24</v>
      </c>
      <c r="D83" s="36"/>
      <c r="E83" s="36"/>
      <c r="F83" s="27" t="str">
        <f>E15</f>
        <v>Město Horní Bříza, Třída 1. Máje 300, Horní Bříza</v>
      </c>
      <c r="G83" s="36"/>
      <c r="H83" s="36"/>
      <c r="I83" s="29" t="s">
        <v>32</v>
      </c>
      <c r="J83" s="32" t="str">
        <f>E21</f>
        <v>Ing. Jaroslav Suchý</v>
      </c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 x14ac:dyDescent="0.2">
      <c r="A84" s="34"/>
      <c r="B84" s="35"/>
      <c r="C84" s="29" t="s">
        <v>30</v>
      </c>
      <c r="D84" s="36"/>
      <c r="E84" s="36"/>
      <c r="F84" s="27" t="str">
        <f>IF(E18="","",E18)</f>
        <v>Vyplň údaj</v>
      </c>
      <c r="G84" s="36"/>
      <c r="H84" s="36"/>
      <c r="I84" s="29" t="s">
        <v>36</v>
      </c>
      <c r="J84" s="32" t="str">
        <f>E24</f>
        <v>Ing. Jaroslav Suchý</v>
      </c>
      <c r="K84" s="36"/>
      <c r="L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 x14ac:dyDescent="0.2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 x14ac:dyDescent="0.2">
      <c r="A86" s="147"/>
      <c r="B86" s="148"/>
      <c r="C86" s="149" t="s">
        <v>141</v>
      </c>
      <c r="D86" s="150" t="s">
        <v>58</v>
      </c>
      <c r="E86" s="150" t="s">
        <v>54</v>
      </c>
      <c r="F86" s="150" t="s">
        <v>55</v>
      </c>
      <c r="G86" s="150" t="s">
        <v>142</v>
      </c>
      <c r="H86" s="150" t="s">
        <v>143</v>
      </c>
      <c r="I86" s="150" t="s">
        <v>144</v>
      </c>
      <c r="J86" s="150" t="s">
        <v>110</v>
      </c>
      <c r="K86" s="151" t="s">
        <v>145</v>
      </c>
      <c r="L86" s="152"/>
      <c r="M86" s="68" t="s">
        <v>19</v>
      </c>
      <c r="N86" s="69" t="s">
        <v>43</v>
      </c>
      <c r="O86" s="69" t="s">
        <v>146</v>
      </c>
      <c r="P86" s="69" t="s">
        <v>147</v>
      </c>
      <c r="Q86" s="69" t="s">
        <v>148</v>
      </c>
      <c r="R86" s="69" t="s">
        <v>149</v>
      </c>
      <c r="S86" s="69" t="s">
        <v>150</v>
      </c>
      <c r="T86" s="70" t="s">
        <v>151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8" customHeight="1" x14ac:dyDescent="0.3">
      <c r="A87" s="34"/>
      <c r="B87" s="35"/>
      <c r="C87" s="75" t="s">
        <v>152</v>
      </c>
      <c r="D87" s="36"/>
      <c r="E87" s="36"/>
      <c r="F87" s="36"/>
      <c r="G87" s="36"/>
      <c r="H87" s="36"/>
      <c r="I87" s="36"/>
      <c r="J87" s="153">
        <f>BK87</f>
        <v>0</v>
      </c>
      <c r="K87" s="36"/>
      <c r="L87" s="39"/>
      <c r="M87" s="71"/>
      <c r="N87" s="154"/>
      <c r="O87" s="72"/>
      <c r="P87" s="155">
        <f>P88+P181+P185+P189</f>
        <v>0</v>
      </c>
      <c r="Q87" s="72"/>
      <c r="R87" s="155">
        <f>R88+R181+R185+R189</f>
        <v>1.65313</v>
      </c>
      <c r="S87" s="72"/>
      <c r="T87" s="156">
        <f>T88+T181+T185+T189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72</v>
      </c>
      <c r="AU87" s="17" t="s">
        <v>111</v>
      </c>
      <c r="BK87" s="157">
        <f>BK88+BK181+BK185+BK189</f>
        <v>0</v>
      </c>
    </row>
    <row r="88" spans="1:65" s="12" customFormat="1" ht="25.95" customHeight="1" x14ac:dyDescent="0.25">
      <c r="B88" s="158"/>
      <c r="C88" s="159"/>
      <c r="D88" s="160" t="s">
        <v>72</v>
      </c>
      <c r="E88" s="161" t="s">
        <v>2094</v>
      </c>
      <c r="F88" s="161" t="s">
        <v>2095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P89+P124+P166+P175</f>
        <v>0</v>
      </c>
      <c r="Q88" s="166"/>
      <c r="R88" s="167">
        <f>R89+R124+R166+R175</f>
        <v>1.65313</v>
      </c>
      <c r="S88" s="166"/>
      <c r="T88" s="168">
        <f>T89+T124+T166+T175</f>
        <v>0</v>
      </c>
      <c r="AR88" s="169" t="s">
        <v>83</v>
      </c>
      <c r="AT88" s="170" t="s">
        <v>72</v>
      </c>
      <c r="AU88" s="170" t="s">
        <v>73</v>
      </c>
      <c r="AY88" s="169" t="s">
        <v>155</v>
      </c>
      <c r="BK88" s="171">
        <f>BK89+BK124+BK166+BK175</f>
        <v>0</v>
      </c>
    </row>
    <row r="89" spans="1:65" s="12" customFormat="1" ht="22.8" customHeight="1" x14ac:dyDescent="0.25">
      <c r="B89" s="158"/>
      <c r="C89" s="159"/>
      <c r="D89" s="160" t="s">
        <v>72</v>
      </c>
      <c r="E89" s="172" t="s">
        <v>2096</v>
      </c>
      <c r="F89" s="172" t="s">
        <v>2097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SUM(P90:P123)</f>
        <v>0</v>
      </c>
      <c r="Q89" s="166"/>
      <c r="R89" s="167">
        <f>SUM(R90:R123)</f>
        <v>1.6443300000000001</v>
      </c>
      <c r="S89" s="166"/>
      <c r="T89" s="168">
        <f>SUM(T90:T123)</f>
        <v>0</v>
      </c>
      <c r="AR89" s="169" t="s">
        <v>81</v>
      </c>
      <c r="AT89" s="170" t="s">
        <v>72</v>
      </c>
      <c r="AU89" s="170" t="s">
        <v>81</v>
      </c>
      <c r="AY89" s="169" t="s">
        <v>155</v>
      </c>
      <c r="BK89" s="171">
        <f>SUM(BK90:BK123)</f>
        <v>0</v>
      </c>
    </row>
    <row r="90" spans="1:65" s="2" customFormat="1" ht="66.75" customHeight="1" x14ac:dyDescent="0.2">
      <c r="A90" s="34"/>
      <c r="B90" s="35"/>
      <c r="C90" s="174" t="s">
        <v>81</v>
      </c>
      <c r="D90" s="174" t="s">
        <v>157</v>
      </c>
      <c r="E90" s="175" t="s">
        <v>2098</v>
      </c>
      <c r="F90" s="176" t="s">
        <v>2099</v>
      </c>
      <c r="G90" s="177" t="s">
        <v>2100</v>
      </c>
      <c r="H90" s="178">
        <v>1</v>
      </c>
      <c r="I90" s="179"/>
      <c r="J90" s="180">
        <f>ROUND(I90*H90,2)</f>
        <v>0</v>
      </c>
      <c r="K90" s="176" t="s">
        <v>19</v>
      </c>
      <c r="L90" s="39"/>
      <c r="M90" s="181" t="s">
        <v>19</v>
      </c>
      <c r="N90" s="182" t="s">
        <v>44</v>
      </c>
      <c r="O90" s="64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5" t="s">
        <v>161</v>
      </c>
      <c r="AT90" s="185" t="s">
        <v>157</v>
      </c>
      <c r="AU90" s="185" t="s">
        <v>83</v>
      </c>
      <c r="AY90" s="17" t="s">
        <v>155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7" t="s">
        <v>81</v>
      </c>
      <c r="BK90" s="186">
        <f>ROUND(I90*H90,2)</f>
        <v>0</v>
      </c>
      <c r="BL90" s="17" t="s">
        <v>161</v>
      </c>
      <c r="BM90" s="185" t="s">
        <v>2101</v>
      </c>
    </row>
    <row r="91" spans="1:65" s="2" customFormat="1" ht="48" x14ac:dyDescent="0.2">
      <c r="A91" s="34"/>
      <c r="B91" s="35"/>
      <c r="C91" s="36"/>
      <c r="D91" s="194" t="s">
        <v>2102</v>
      </c>
      <c r="E91" s="36"/>
      <c r="F91" s="238" t="s">
        <v>2103</v>
      </c>
      <c r="G91" s="36"/>
      <c r="H91" s="36"/>
      <c r="I91" s="189"/>
      <c r="J91" s="36"/>
      <c r="K91" s="36"/>
      <c r="L91" s="39"/>
      <c r="M91" s="190"/>
      <c r="N91" s="191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2102</v>
      </c>
      <c r="AU91" s="17" t="s">
        <v>83</v>
      </c>
    </row>
    <row r="92" spans="1:65" s="2" customFormat="1" ht="24.15" customHeight="1" x14ac:dyDescent="0.2">
      <c r="A92" s="34"/>
      <c r="B92" s="35"/>
      <c r="C92" s="174" t="s">
        <v>83</v>
      </c>
      <c r="D92" s="174" t="s">
        <v>157</v>
      </c>
      <c r="E92" s="175" t="s">
        <v>2104</v>
      </c>
      <c r="F92" s="176" t="s">
        <v>2105</v>
      </c>
      <c r="G92" s="177" t="s">
        <v>2100</v>
      </c>
      <c r="H92" s="178">
        <v>1</v>
      </c>
      <c r="I92" s="179"/>
      <c r="J92" s="180">
        <f>ROUND(I92*H92,2)</f>
        <v>0</v>
      </c>
      <c r="K92" s="176" t="s">
        <v>19</v>
      </c>
      <c r="L92" s="39"/>
      <c r="M92" s="181" t="s">
        <v>19</v>
      </c>
      <c r="N92" s="182" t="s">
        <v>44</v>
      </c>
      <c r="O92" s="64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5" t="s">
        <v>161</v>
      </c>
      <c r="AT92" s="185" t="s">
        <v>157</v>
      </c>
      <c r="AU92" s="185" t="s">
        <v>83</v>
      </c>
      <c r="AY92" s="17" t="s">
        <v>155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7" t="s">
        <v>81</v>
      </c>
      <c r="BK92" s="186">
        <f>ROUND(I92*H92,2)</f>
        <v>0</v>
      </c>
      <c r="BL92" s="17" t="s">
        <v>161</v>
      </c>
      <c r="BM92" s="185" t="s">
        <v>2106</v>
      </c>
    </row>
    <row r="93" spans="1:65" s="2" customFormat="1" ht="19.2" x14ac:dyDescent="0.2">
      <c r="A93" s="34"/>
      <c r="B93" s="35"/>
      <c r="C93" s="36"/>
      <c r="D93" s="194" t="s">
        <v>2102</v>
      </c>
      <c r="E93" s="36"/>
      <c r="F93" s="238" t="s">
        <v>2107</v>
      </c>
      <c r="G93" s="36"/>
      <c r="H93" s="36"/>
      <c r="I93" s="189"/>
      <c r="J93" s="36"/>
      <c r="K93" s="36"/>
      <c r="L93" s="39"/>
      <c r="M93" s="190"/>
      <c r="N93" s="191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2102</v>
      </c>
      <c r="AU93" s="17" t="s">
        <v>83</v>
      </c>
    </row>
    <row r="94" spans="1:65" s="2" customFormat="1" ht="49.05" customHeight="1" x14ac:dyDescent="0.2">
      <c r="A94" s="34"/>
      <c r="B94" s="35"/>
      <c r="C94" s="174" t="s">
        <v>100</v>
      </c>
      <c r="D94" s="174" t="s">
        <v>157</v>
      </c>
      <c r="E94" s="175" t="s">
        <v>2108</v>
      </c>
      <c r="F94" s="176" t="s">
        <v>2109</v>
      </c>
      <c r="G94" s="177" t="s">
        <v>2100</v>
      </c>
      <c r="H94" s="178">
        <v>2</v>
      </c>
      <c r="I94" s="179"/>
      <c r="J94" s="180">
        <f>ROUND(I94*H94,2)</f>
        <v>0</v>
      </c>
      <c r="K94" s="176" t="s">
        <v>19</v>
      </c>
      <c r="L94" s="39"/>
      <c r="M94" s="181" t="s">
        <v>19</v>
      </c>
      <c r="N94" s="182" t="s">
        <v>44</v>
      </c>
      <c r="O94" s="64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5" t="s">
        <v>161</v>
      </c>
      <c r="AT94" s="185" t="s">
        <v>157</v>
      </c>
      <c r="AU94" s="185" t="s">
        <v>83</v>
      </c>
      <c r="AY94" s="17" t="s">
        <v>155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7" t="s">
        <v>81</v>
      </c>
      <c r="BK94" s="186">
        <f>ROUND(I94*H94,2)</f>
        <v>0</v>
      </c>
      <c r="BL94" s="17" t="s">
        <v>161</v>
      </c>
      <c r="BM94" s="185" t="s">
        <v>2110</v>
      </c>
    </row>
    <row r="95" spans="1:65" s="2" customFormat="1" ht="28.8" x14ac:dyDescent="0.2">
      <c r="A95" s="34"/>
      <c r="B95" s="35"/>
      <c r="C95" s="36"/>
      <c r="D95" s="194" t="s">
        <v>2102</v>
      </c>
      <c r="E95" s="36"/>
      <c r="F95" s="238" t="s">
        <v>2111</v>
      </c>
      <c r="G95" s="36"/>
      <c r="H95" s="36"/>
      <c r="I95" s="189"/>
      <c r="J95" s="36"/>
      <c r="K95" s="36"/>
      <c r="L95" s="39"/>
      <c r="M95" s="190"/>
      <c r="N95" s="19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2102</v>
      </c>
      <c r="AU95" s="17" t="s">
        <v>83</v>
      </c>
    </row>
    <row r="96" spans="1:65" s="2" customFormat="1" ht="16.5" customHeight="1" x14ac:dyDescent="0.2">
      <c r="A96" s="34"/>
      <c r="B96" s="35"/>
      <c r="C96" s="174" t="s">
        <v>161</v>
      </c>
      <c r="D96" s="174" t="s">
        <v>157</v>
      </c>
      <c r="E96" s="175" t="s">
        <v>2112</v>
      </c>
      <c r="F96" s="176" t="s">
        <v>2113</v>
      </c>
      <c r="G96" s="177" t="s">
        <v>2100</v>
      </c>
      <c r="H96" s="178">
        <v>2</v>
      </c>
      <c r="I96" s="179"/>
      <c r="J96" s="180">
        <f>ROUND(I96*H96,2)</f>
        <v>0</v>
      </c>
      <c r="K96" s="176" t="s">
        <v>19</v>
      </c>
      <c r="L96" s="39"/>
      <c r="M96" s="181" t="s">
        <v>19</v>
      </c>
      <c r="N96" s="182" t="s">
        <v>44</v>
      </c>
      <c r="O96" s="64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5" t="s">
        <v>161</v>
      </c>
      <c r="AT96" s="185" t="s">
        <v>157</v>
      </c>
      <c r="AU96" s="185" t="s">
        <v>83</v>
      </c>
      <c r="AY96" s="17" t="s">
        <v>155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7" t="s">
        <v>81</v>
      </c>
      <c r="BK96" s="186">
        <f>ROUND(I96*H96,2)</f>
        <v>0</v>
      </c>
      <c r="BL96" s="17" t="s">
        <v>161</v>
      </c>
      <c r="BM96" s="185" t="s">
        <v>2114</v>
      </c>
    </row>
    <row r="97" spans="1:65" s="2" customFormat="1" ht="16.5" customHeight="1" x14ac:dyDescent="0.2">
      <c r="A97" s="34"/>
      <c r="B97" s="35"/>
      <c r="C97" s="174" t="s">
        <v>183</v>
      </c>
      <c r="D97" s="174" t="s">
        <v>157</v>
      </c>
      <c r="E97" s="175" t="s">
        <v>2115</v>
      </c>
      <c r="F97" s="176" t="s">
        <v>2116</v>
      </c>
      <c r="G97" s="177" t="s">
        <v>2100</v>
      </c>
      <c r="H97" s="178">
        <v>20</v>
      </c>
      <c r="I97" s="179"/>
      <c r="J97" s="180">
        <f>ROUND(I97*H97,2)</f>
        <v>0</v>
      </c>
      <c r="K97" s="176" t="s">
        <v>19</v>
      </c>
      <c r="L97" s="39"/>
      <c r="M97" s="181" t="s">
        <v>19</v>
      </c>
      <c r="N97" s="182" t="s">
        <v>44</v>
      </c>
      <c r="O97" s="64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5" t="s">
        <v>161</v>
      </c>
      <c r="AT97" s="185" t="s">
        <v>157</v>
      </c>
      <c r="AU97" s="185" t="s">
        <v>83</v>
      </c>
      <c r="AY97" s="17" t="s">
        <v>155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7" t="s">
        <v>81</v>
      </c>
      <c r="BK97" s="186">
        <f>ROUND(I97*H97,2)</f>
        <v>0</v>
      </c>
      <c r="BL97" s="17" t="s">
        <v>161</v>
      </c>
      <c r="BM97" s="185" t="s">
        <v>2117</v>
      </c>
    </row>
    <row r="98" spans="1:65" s="2" customFormat="1" ht="19.2" x14ac:dyDescent="0.2">
      <c r="A98" s="34"/>
      <c r="B98" s="35"/>
      <c r="C98" s="36"/>
      <c r="D98" s="194" t="s">
        <v>2102</v>
      </c>
      <c r="E98" s="36"/>
      <c r="F98" s="238" t="s">
        <v>2118</v>
      </c>
      <c r="G98" s="36"/>
      <c r="H98" s="36"/>
      <c r="I98" s="189"/>
      <c r="J98" s="36"/>
      <c r="K98" s="36"/>
      <c r="L98" s="39"/>
      <c r="M98" s="190"/>
      <c r="N98" s="191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2102</v>
      </c>
      <c r="AU98" s="17" t="s">
        <v>83</v>
      </c>
    </row>
    <row r="99" spans="1:65" s="2" customFormat="1" ht="21.75" customHeight="1" x14ac:dyDescent="0.2">
      <c r="A99" s="34"/>
      <c r="B99" s="35"/>
      <c r="C99" s="174" t="s">
        <v>188</v>
      </c>
      <c r="D99" s="174" t="s">
        <v>157</v>
      </c>
      <c r="E99" s="175" t="s">
        <v>2119</v>
      </c>
      <c r="F99" s="176" t="s">
        <v>2120</v>
      </c>
      <c r="G99" s="177" t="s">
        <v>171</v>
      </c>
      <c r="H99" s="178">
        <v>8</v>
      </c>
      <c r="I99" s="179"/>
      <c r="J99" s="180">
        <f>ROUND(I99*H99,2)</f>
        <v>0</v>
      </c>
      <c r="K99" s="176" t="s">
        <v>160</v>
      </c>
      <c r="L99" s="39"/>
      <c r="M99" s="181" t="s">
        <v>19</v>
      </c>
      <c r="N99" s="182" t="s">
        <v>44</v>
      </c>
      <c r="O99" s="64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5" t="s">
        <v>161</v>
      </c>
      <c r="AT99" s="185" t="s">
        <v>157</v>
      </c>
      <c r="AU99" s="185" t="s">
        <v>83</v>
      </c>
      <c r="AY99" s="17" t="s">
        <v>155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7" t="s">
        <v>81</v>
      </c>
      <c r="BK99" s="186">
        <f>ROUND(I99*H99,2)</f>
        <v>0</v>
      </c>
      <c r="BL99" s="17" t="s">
        <v>161</v>
      </c>
      <c r="BM99" s="185" t="s">
        <v>2121</v>
      </c>
    </row>
    <row r="100" spans="1:65" s="2" customFormat="1" ht="10.199999999999999" x14ac:dyDescent="0.2">
      <c r="A100" s="34"/>
      <c r="B100" s="35"/>
      <c r="C100" s="36"/>
      <c r="D100" s="187" t="s">
        <v>163</v>
      </c>
      <c r="E100" s="36"/>
      <c r="F100" s="188" t="s">
        <v>2122</v>
      </c>
      <c r="G100" s="36"/>
      <c r="H100" s="36"/>
      <c r="I100" s="189"/>
      <c r="J100" s="36"/>
      <c r="K100" s="36"/>
      <c r="L100" s="39"/>
      <c r="M100" s="190"/>
      <c r="N100" s="191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83</v>
      </c>
    </row>
    <row r="101" spans="1:65" s="2" customFormat="1" ht="19.2" x14ac:dyDescent="0.2">
      <c r="A101" s="34"/>
      <c r="B101" s="35"/>
      <c r="C101" s="36"/>
      <c r="D101" s="194" t="s">
        <v>2102</v>
      </c>
      <c r="E101" s="36"/>
      <c r="F101" s="238" t="s">
        <v>2123</v>
      </c>
      <c r="G101" s="36"/>
      <c r="H101" s="36"/>
      <c r="I101" s="189"/>
      <c r="J101" s="36"/>
      <c r="K101" s="36"/>
      <c r="L101" s="39"/>
      <c r="M101" s="190"/>
      <c r="N101" s="19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2102</v>
      </c>
      <c r="AU101" s="17" t="s">
        <v>83</v>
      </c>
    </row>
    <row r="102" spans="1:65" s="2" customFormat="1" ht="16.5" customHeight="1" x14ac:dyDescent="0.2">
      <c r="A102" s="34"/>
      <c r="B102" s="35"/>
      <c r="C102" s="215" t="s">
        <v>193</v>
      </c>
      <c r="D102" s="215" t="s">
        <v>336</v>
      </c>
      <c r="E102" s="216" t="s">
        <v>2124</v>
      </c>
      <c r="F102" s="217" t="s">
        <v>2125</v>
      </c>
      <c r="G102" s="218" t="s">
        <v>171</v>
      </c>
      <c r="H102" s="219">
        <v>8</v>
      </c>
      <c r="I102" s="220"/>
      <c r="J102" s="221">
        <f>ROUND(I102*H102,2)</f>
        <v>0</v>
      </c>
      <c r="K102" s="217" t="s">
        <v>160</v>
      </c>
      <c r="L102" s="222"/>
      <c r="M102" s="223" t="s">
        <v>19</v>
      </c>
      <c r="N102" s="224" t="s">
        <v>44</v>
      </c>
      <c r="O102" s="64"/>
      <c r="P102" s="183">
        <f>O102*H102</f>
        <v>0</v>
      </c>
      <c r="Q102" s="183">
        <v>2.8E-3</v>
      </c>
      <c r="R102" s="183">
        <f>Q102*H102</f>
        <v>2.24E-2</v>
      </c>
      <c r="S102" s="183">
        <v>0</v>
      </c>
      <c r="T102" s="184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5" t="s">
        <v>200</v>
      </c>
      <c r="AT102" s="185" t="s">
        <v>336</v>
      </c>
      <c r="AU102" s="185" t="s">
        <v>83</v>
      </c>
      <c r="AY102" s="17" t="s">
        <v>155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7" t="s">
        <v>81</v>
      </c>
      <c r="BK102" s="186">
        <f>ROUND(I102*H102,2)</f>
        <v>0</v>
      </c>
      <c r="BL102" s="17" t="s">
        <v>161</v>
      </c>
      <c r="BM102" s="185" t="s">
        <v>2126</v>
      </c>
    </row>
    <row r="103" spans="1:65" s="2" customFormat="1" ht="19.2" x14ac:dyDescent="0.2">
      <c r="A103" s="34"/>
      <c r="B103" s="35"/>
      <c r="C103" s="36"/>
      <c r="D103" s="194" t="s">
        <v>2102</v>
      </c>
      <c r="E103" s="36"/>
      <c r="F103" s="238" t="s">
        <v>2127</v>
      </c>
      <c r="G103" s="36"/>
      <c r="H103" s="36"/>
      <c r="I103" s="189"/>
      <c r="J103" s="36"/>
      <c r="K103" s="36"/>
      <c r="L103" s="39"/>
      <c r="M103" s="190"/>
      <c r="N103" s="19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2102</v>
      </c>
      <c r="AU103" s="17" t="s">
        <v>83</v>
      </c>
    </row>
    <row r="104" spans="1:65" s="2" customFormat="1" ht="16.5" customHeight="1" x14ac:dyDescent="0.2">
      <c r="A104" s="34"/>
      <c r="B104" s="35"/>
      <c r="C104" s="174" t="s">
        <v>200</v>
      </c>
      <c r="D104" s="174" t="s">
        <v>157</v>
      </c>
      <c r="E104" s="175" t="s">
        <v>2128</v>
      </c>
      <c r="F104" s="176" t="s">
        <v>2129</v>
      </c>
      <c r="G104" s="177" t="s">
        <v>171</v>
      </c>
      <c r="H104" s="178">
        <v>1</v>
      </c>
      <c r="I104" s="179"/>
      <c r="J104" s="180">
        <f>ROUND(I104*H104,2)</f>
        <v>0</v>
      </c>
      <c r="K104" s="176" t="s">
        <v>160</v>
      </c>
      <c r="L104" s="39"/>
      <c r="M104" s="181" t="s">
        <v>19</v>
      </c>
      <c r="N104" s="182" t="s">
        <v>44</v>
      </c>
      <c r="O104" s="64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5" t="s">
        <v>161</v>
      </c>
      <c r="AT104" s="185" t="s">
        <v>157</v>
      </c>
      <c r="AU104" s="185" t="s">
        <v>83</v>
      </c>
      <c r="AY104" s="17" t="s">
        <v>155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7" t="s">
        <v>81</v>
      </c>
      <c r="BK104" s="186">
        <f>ROUND(I104*H104,2)</f>
        <v>0</v>
      </c>
      <c r="BL104" s="17" t="s">
        <v>161</v>
      </c>
      <c r="BM104" s="185" t="s">
        <v>2130</v>
      </c>
    </row>
    <row r="105" spans="1:65" s="2" customFormat="1" ht="10.199999999999999" x14ac:dyDescent="0.2">
      <c r="A105" s="34"/>
      <c r="B105" s="35"/>
      <c r="C105" s="36"/>
      <c r="D105" s="187" t="s">
        <v>163</v>
      </c>
      <c r="E105" s="36"/>
      <c r="F105" s="188" t="s">
        <v>2131</v>
      </c>
      <c r="G105" s="36"/>
      <c r="H105" s="36"/>
      <c r="I105" s="189"/>
      <c r="J105" s="36"/>
      <c r="K105" s="36"/>
      <c r="L105" s="39"/>
      <c r="M105" s="190"/>
      <c r="N105" s="191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83</v>
      </c>
    </row>
    <row r="106" spans="1:65" s="2" customFormat="1" ht="19.2" x14ac:dyDescent="0.2">
      <c r="A106" s="34"/>
      <c r="B106" s="35"/>
      <c r="C106" s="36"/>
      <c r="D106" s="194" t="s">
        <v>2102</v>
      </c>
      <c r="E106" s="36"/>
      <c r="F106" s="238" t="s">
        <v>2132</v>
      </c>
      <c r="G106" s="36"/>
      <c r="H106" s="36"/>
      <c r="I106" s="189"/>
      <c r="J106" s="36"/>
      <c r="K106" s="36"/>
      <c r="L106" s="39"/>
      <c r="M106" s="190"/>
      <c r="N106" s="191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2102</v>
      </c>
      <c r="AU106" s="17" t="s">
        <v>83</v>
      </c>
    </row>
    <row r="107" spans="1:65" s="2" customFormat="1" ht="16.5" customHeight="1" x14ac:dyDescent="0.2">
      <c r="A107" s="34"/>
      <c r="B107" s="35"/>
      <c r="C107" s="215" t="s">
        <v>207</v>
      </c>
      <c r="D107" s="215" t="s">
        <v>336</v>
      </c>
      <c r="E107" s="216" t="s">
        <v>2133</v>
      </c>
      <c r="F107" s="217" t="s">
        <v>2134</v>
      </c>
      <c r="G107" s="218" t="s">
        <v>171</v>
      </c>
      <c r="H107" s="219">
        <v>1</v>
      </c>
      <c r="I107" s="220"/>
      <c r="J107" s="221">
        <f>ROUND(I107*H107,2)</f>
        <v>0</v>
      </c>
      <c r="K107" s="217" t="s">
        <v>19</v>
      </c>
      <c r="L107" s="222"/>
      <c r="M107" s="223" t="s">
        <v>19</v>
      </c>
      <c r="N107" s="224" t="s">
        <v>44</v>
      </c>
      <c r="O107" s="64"/>
      <c r="P107" s="183">
        <f>O107*H107</f>
        <v>0</v>
      </c>
      <c r="Q107" s="183">
        <v>2.0100000000000001E-3</v>
      </c>
      <c r="R107" s="183">
        <f>Q107*H107</f>
        <v>2.0100000000000001E-3</v>
      </c>
      <c r="S107" s="183">
        <v>0</v>
      </c>
      <c r="T107" s="184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5" t="s">
        <v>200</v>
      </c>
      <c r="AT107" s="185" t="s">
        <v>336</v>
      </c>
      <c r="AU107" s="185" t="s">
        <v>83</v>
      </c>
      <c r="AY107" s="17" t="s">
        <v>155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7" t="s">
        <v>81</v>
      </c>
      <c r="BK107" s="186">
        <f>ROUND(I107*H107,2)</f>
        <v>0</v>
      </c>
      <c r="BL107" s="17" t="s">
        <v>161</v>
      </c>
      <c r="BM107" s="185" t="s">
        <v>2135</v>
      </c>
    </row>
    <row r="108" spans="1:65" s="2" customFormat="1" ht="24.15" customHeight="1" x14ac:dyDescent="0.2">
      <c r="A108" s="34"/>
      <c r="B108" s="35"/>
      <c r="C108" s="174" t="s">
        <v>213</v>
      </c>
      <c r="D108" s="174" t="s">
        <v>157</v>
      </c>
      <c r="E108" s="175" t="s">
        <v>2136</v>
      </c>
      <c r="F108" s="176" t="s">
        <v>2137</v>
      </c>
      <c r="G108" s="177" t="s">
        <v>171</v>
      </c>
      <c r="H108" s="178">
        <v>1</v>
      </c>
      <c r="I108" s="179"/>
      <c r="J108" s="180">
        <f>ROUND(I108*H108,2)</f>
        <v>0</v>
      </c>
      <c r="K108" s="176" t="s">
        <v>160</v>
      </c>
      <c r="L108" s="39"/>
      <c r="M108" s="181" t="s">
        <v>19</v>
      </c>
      <c r="N108" s="182" t="s">
        <v>44</v>
      </c>
      <c r="O108" s="64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5" t="s">
        <v>161</v>
      </c>
      <c r="AT108" s="185" t="s">
        <v>157</v>
      </c>
      <c r="AU108" s="185" t="s">
        <v>83</v>
      </c>
      <c r="AY108" s="17" t="s">
        <v>155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7" t="s">
        <v>81</v>
      </c>
      <c r="BK108" s="186">
        <f>ROUND(I108*H108,2)</f>
        <v>0</v>
      </c>
      <c r="BL108" s="17" t="s">
        <v>161</v>
      </c>
      <c r="BM108" s="185" t="s">
        <v>2138</v>
      </c>
    </row>
    <row r="109" spans="1:65" s="2" customFormat="1" ht="10.199999999999999" x14ac:dyDescent="0.2">
      <c r="A109" s="34"/>
      <c r="B109" s="35"/>
      <c r="C109" s="36"/>
      <c r="D109" s="187" t="s">
        <v>163</v>
      </c>
      <c r="E109" s="36"/>
      <c r="F109" s="188" t="s">
        <v>2139</v>
      </c>
      <c r="G109" s="36"/>
      <c r="H109" s="36"/>
      <c r="I109" s="189"/>
      <c r="J109" s="36"/>
      <c r="K109" s="36"/>
      <c r="L109" s="39"/>
      <c r="M109" s="190"/>
      <c r="N109" s="191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83</v>
      </c>
    </row>
    <row r="110" spans="1:65" s="2" customFormat="1" ht="19.2" x14ac:dyDescent="0.2">
      <c r="A110" s="34"/>
      <c r="B110" s="35"/>
      <c r="C110" s="36"/>
      <c r="D110" s="194" t="s">
        <v>2102</v>
      </c>
      <c r="E110" s="36"/>
      <c r="F110" s="238" t="s">
        <v>2140</v>
      </c>
      <c r="G110" s="36"/>
      <c r="H110" s="36"/>
      <c r="I110" s="189"/>
      <c r="J110" s="36"/>
      <c r="K110" s="36"/>
      <c r="L110" s="39"/>
      <c r="M110" s="190"/>
      <c r="N110" s="191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2102</v>
      </c>
      <c r="AU110" s="17" t="s">
        <v>83</v>
      </c>
    </row>
    <row r="111" spans="1:65" s="2" customFormat="1" ht="16.5" customHeight="1" x14ac:dyDescent="0.2">
      <c r="A111" s="34"/>
      <c r="B111" s="35"/>
      <c r="C111" s="215" t="s">
        <v>218</v>
      </c>
      <c r="D111" s="215" t="s">
        <v>336</v>
      </c>
      <c r="E111" s="216" t="s">
        <v>2141</v>
      </c>
      <c r="F111" s="217" t="s">
        <v>2142</v>
      </c>
      <c r="G111" s="218" t="s">
        <v>171</v>
      </c>
      <c r="H111" s="219">
        <v>1</v>
      </c>
      <c r="I111" s="220"/>
      <c r="J111" s="221">
        <f>ROUND(I111*H111,2)</f>
        <v>0</v>
      </c>
      <c r="K111" s="217" t="s">
        <v>19</v>
      </c>
      <c r="L111" s="222"/>
      <c r="M111" s="223" t="s">
        <v>19</v>
      </c>
      <c r="N111" s="224" t="s">
        <v>44</v>
      </c>
      <c r="O111" s="64"/>
      <c r="P111" s="183">
        <f>O111*H111</f>
        <v>0</v>
      </c>
      <c r="Q111" s="183">
        <v>1.18E-2</v>
      </c>
      <c r="R111" s="183">
        <f>Q111*H111</f>
        <v>1.18E-2</v>
      </c>
      <c r="S111" s="183">
        <v>0</v>
      </c>
      <c r="T111" s="184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5" t="s">
        <v>200</v>
      </c>
      <c r="AT111" s="185" t="s">
        <v>336</v>
      </c>
      <c r="AU111" s="185" t="s">
        <v>83</v>
      </c>
      <c r="AY111" s="17" t="s">
        <v>155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7" t="s">
        <v>81</v>
      </c>
      <c r="BK111" s="186">
        <f>ROUND(I111*H111,2)</f>
        <v>0</v>
      </c>
      <c r="BL111" s="17" t="s">
        <v>161</v>
      </c>
      <c r="BM111" s="185" t="s">
        <v>2143</v>
      </c>
    </row>
    <row r="112" spans="1:65" s="2" customFormat="1" ht="16.5" customHeight="1" x14ac:dyDescent="0.2">
      <c r="A112" s="34"/>
      <c r="B112" s="35"/>
      <c r="C112" s="174" t="s">
        <v>224</v>
      </c>
      <c r="D112" s="174" t="s">
        <v>157</v>
      </c>
      <c r="E112" s="175" t="s">
        <v>2144</v>
      </c>
      <c r="F112" s="176" t="s">
        <v>2145</v>
      </c>
      <c r="G112" s="177" t="s">
        <v>336</v>
      </c>
      <c r="H112" s="178">
        <v>15</v>
      </c>
      <c r="I112" s="179"/>
      <c r="J112" s="180">
        <f>ROUND(I112*H112,2)</f>
        <v>0</v>
      </c>
      <c r="K112" s="176" t="s">
        <v>19</v>
      </c>
      <c r="L112" s="39"/>
      <c r="M112" s="181" t="s">
        <v>19</v>
      </c>
      <c r="N112" s="182" t="s">
        <v>44</v>
      </c>
      <c r="O112" s="64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5" t="s">
        <v>161</v>
      </c>
      <c r="AT112" s="185" t="s">
        <v>157</v>
      </c>
      <c r="AU112" s="185" t="s">
        <v>83</v>
      </c>
      <c r="AY112" s="17" t="s">
        <v>155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7" t="s">
        <v>81</v>
      </c>
      <c r="BK112" s="186">
        <f>ROUND(I112*H112,2)</f>
        <v>0</v>
      </c>
      <c r="BL112" s="17" t="s">
        <v>161</v>
      </c>
      <c r="BM112" s="185" t="s">
        <v>2146</v>
      </c>
    </row>
    <row r="113" spans="1:65" s="2" customFormat="1" ht="19.2" x14ac:dyDescent="0.2">
      <c r="A113" s="34"/>
      <c r="B113" s="35"/>
      <c r="C113" s="36"/>
      <c r="D113" s="194" t="s">
        <v>2102</v>
      </c>
      <c r="E113" s="36"/>
      <c r="F113" s="238" t="s">
        <v>2147</v>
      </c>
      <c r="G113" s="36"/>
      <c r="H113" s="36"/>
      <c r="I113" s="189"/>
      <c r="J113" s="36"/>
      <c r="K113" s="36"/>
      <c r="L113" s="39"/>
      <c r="M113" s="190"/>
      <c r="N113" s="191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2102</v>
      </c>
      <c r="AU113" s="17" t="s">
        <v>83</v>
      </c>
    </row>
    <row r="114" spans="1:65" s="2" customFormat="1" ht="16.5" customHeight="1" x14ac:dyDescent="0.2">
      <c r="A114" s="34"/>
      <c r="B114" s="35"/>
      <c r="C114" s="174" t="s">
        <v>230</v>
      </c>
      <c r="D114" s="174" t="s">
        <v>157</v>
      </c>
      <c r="E114" s="175" t="s">
        <v>2148</v>
      </c>
      <c r="F114" s="176" t="s">
        <v>2149</v>
      </c>
      <c r="G114" s="177" t="s">
        <v>1422</v>
      </c>
      <c r="H114" s="178">
        <v>2</v>
      </c>
      <c r="I114" s="179"/>
      <c r="J114" s="180">
        <f>ROUND(I114*H114,2)</f>
        <v>0</v>
      </c>
      <c r="K114" s="176" t="s">
        <v>19</v>
      </c>
      <c r="L114" s="39"/>
      <c r="M114" s="181" t="s">
        <v>19</v>
      </c>
      <c r="N114" s="182" t="s">
        <v>44</v>
      </c>
      <c r="O114" s="64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161</v>
      </c>
      <c r="AT114" s="185" t="s">
        <v>157</v>
      </c>
      <c r="AU114" s="185" t="s">
        <v>83</v>
      </c>
      <c r="AY114" s="17" t="s">
        <v>155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81</v>
      </c>
      <c r="BK114" s="186">
        <f>ROUND(I114*H114,2)</f>
        <v>0</v>
      </c>
      <c r="BL114" s="17" t="s">
        <v>161</v>
      </c>
      <c r="BM114" s="185" t="s">
        <v>2150</v>
      </c>
    </row>
    <row r="115" spans="1:65" s="2" customFormat="1" ht="19.2" x14ac:dyDescent="0.2">
      <c r="A115" s="34"/>
      <c r="B115" s="35"/>
      <c r="C115" s="36"/>
      <c r="D115" s="194" t="s">
        <v>2102</v>
      </c>
      <c r="E115" s="36"/>
      <c r="F115" s="238" t="s">
        <v>2151</v>
      </c>
      <c r="G115" s="36"/>
      <c r="H115" s="36"/>
      <c r="I115" s="189"/>
      <c r="J115" s="36"/>
      <c r="K115" s="36"/>
      <c r="L115" s="39"/>
      <c r="M115" s="190"/>
      <c r="N115" s="191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2102</v>
      </c>
      <c r="AU115" s="17" t="s">
        <v>83</v>
      </c>
    </row>
    <row r="116" spans="1:65" s="2" customFormat="1" ht="24.15" customHeight="1" x14ac:dyDescent="0.2">
      <c r="A116" s="34"/>
      <c r="B116" s="35"/>
      <c r="C116" s="174" t="s">
        <v>236</v>
      </c>
      <c r="D116" s="174" t="s">
        <v>157</v>
      </c>
      <c r="E116" s="175" t="s">
        <v>2152</v>
      </c>
      <c r="F116" s="176" t="s">
        <v>2153</v>
      </c>
      <c r="G116" s="177" t="s">
        <v>307</v>
      </c>
      <c r="H116" s="178">
        <v>45</v>
      </c>
      <c r="I116" s="179"/>
      <c r="J116" s="180">
        <f>ROUND(I116*H116,2)</f>
        <v>0</v>
      </c>
      <c r="K116" s="176" t="s">
        <v>160</v>
      </c>
      <c r="L116" s="39"/>
      <c r="M116" s="181" t="s">
        <v>19</v>
      </c>
      <c r="N116" s="182" t="s">
        <v>44</v>
      </c>
      <c r="O116" s="64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5" t="s">
        <v>251</v>
      </c>
      <c r="AT116" s="185" t="s">
        <v>157</v>
      </c>
      <c r="AU116" s="185" t="s">
        <v>83</v>
      </c>
      <c r="AY116" s="17" t="s">
        <v>155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7" t="s">
        <v>81</v>
      </c>
      <c r="BK116" s="186">
        <f>ROUND(I116*H116,2)</f>
        <v>0</v>
      </c>
      <c r="BL116" s="17" t="s">
        <v>251</v>
      </c>
      <c r="BM116" s="185" t="s">
        <v>2154</v>
      </c>
    </row>
    <row r="117" spans="1:65" s="2" customFormat="1" ht="10.199999999999999" x14ac:dyDescent="0.2">
      <c r="A117" s="34"/>
      <c r="B117" s="35"/>
      <c r="C117" s="36"/>
      <c r="D117" s="187" t="s">
        <v>163</v>
      </c>
      <c r="E117" s="36"/>
      <c r="F117" s="188" t="s">
        <v>2155</v>
      </c>
      <c r="G117" s="36"/>
      <c r="H117" s="36"/>
      <c r="I117" s="189"/>
      <c r="J117" s="36"/>
      <c r="K117" s="36"/>
      <c r="L117" s="39"/>
      <c r="M117" s="190"/>
      <c r="N117" s="191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163</v>
      </c>
      <c r="AU117" s="17" t="s">
        <v>83</v>
      </c>
    </row>
    <row r="118" spans="1:65" s="2" customFormat="1" ht="16.5" customHeight="1" x14ac:dyDescent="0.2">
      <c r="A118" s="34"/>
      <c r="B118" s="35"/>
      <c r="C118" s="215" t="s">
        <v>8</v>
      </c>
      <c r="D118" s="215" t="s">
        <v>336</v>
      </c>
      <c r="E118" s="216" t="s">
        <v>2156</v>
      </c>
      <c r="F118" s="217" t="s">
        <v>2157</v>
      </c>
      <c r="G118" s="218" t="s">
        <v>307</v>
      </c>
      <c r="H118" s="219">
        <v>54</v>
      </c>
      <c r="I118" s="220"/>
      <c r="J118" s="221">
        <f>ROUND(I118*H118,2)</f>
        <v>0</v>
      </c>
      <c r="K118" s="217" t="s">
        <v>160</v>
      </c>
      <c r="L118" s="222"/>
      <c r="M118" s="223" t="s">
        <v>19</v>
      </c>
      <c r="N118" s="224" t="s">
        <v>44</v>
      </c>
      <c r="O118" s="64"/>
      <c r="P118" s="183">
        <f>O118*H118</f>
        <v>0</v>
      </c>
      <c r="Q118" s="183">
        <v>2.9780000000000001E-2</v>
      </c>
      <c r="R118" s="183">
        <f>Q118*H118</f>
        <v>1.60812</v>
      </c>
      <c r="S118" s="183">
        <v>0</v>
      </c>
      <c r="T118" s="184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5" t="s">
        <v>349</v>
      </c>
      <c r="AT118" s="185" t="s">
        <v>336</v>
      </c>
      <c r="AU118" s="185" t="s">
        <v>83</v>
      </c>
      <c r="AY118" s="17" t="s">
        <v>155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7" t="s">
        <v>81</v>
      </c>
      <c r="BK118" s="186">
        <f>ROUND(I118*H118,2)</f>
        <v>0</v>
      </c>
      <c r="BL118" s="17" t="s">
        <v>251</v>
      </c>
      <c r="BM118" s="185" t="s">
        <v>2158</v>
      </c>
    </row>
    <row r="119" spans="1:65" s="13" customFormat="1" ht="10.199999999999999" x14ac:dyDescent="0.2">
      <c r="B119" s="192"/>
      <c r="C119" s="193"/>
      <c r="D119" s="194" t="s">
        <v>165</v>
      </c>
      <c r="E119" s="193"/>
      <c r="F119" s="196" t="s">
        <v>2159</v>
      </c>
      <c r="G119" s="193"/>
      <c r="H119" s="197">
        <v>54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83</v>
      </c>
      <c r="AV119" s="13" t="s">
        <v>83</v>
      </c>
      <c r="AW119" s="13" t="s">
        <v>4</v>
      </c>
      <c r="AX119" s="13" t="s">
        <v>81</v>
      </c>
      <c r="AY119" s="203" t="s">
        <v>155</v>
      </c>
    </row>
    <row r="120" spans="1:65" s="2" customFormat="1" ht="16.5" customHeight="1" x14ac:dyDescent="0.2">
      <c r="A120" s="34"/>
      <c r="B120" s="35"/>
      <c r="C120" s="174" t="s">
        <v>251</v>
      </c>
      <c r="D120" s="174" t="s">
        <v>157</v>
      </c>
      <c r="E120" s="175" t="s">
        <v>2160</v>
      </c>
      <c r="F120" s="176" t="s">
        <v>2161</v>
      </c>
      <c r="G120" s="177" t="s">
        <v>2162</v>
      </c>
      <c r="H120" s="178">
        <v>60</v>
      </c>
      <c r="I120" s="179"/>
      <c r="J120" s="180">
        <f>ROUND(I120*H120,2)</f>
        <v>0</v>
      </c>
      <c r="K120" s="176" t="s">
        <v>19</v>
      </c>
      <c r="L120" s="39"/>
      <c r="M120" s="181" t="s">
        <v>19</v>
      </c>
      <c r="N120" s="182" t="s">
        <v>44</v>
      </c>
      <c r="O120" s="64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161</v>
      </c>
      <c r="AT120" s="185" t="s">
        <v>157</v>
      </c>
      <c r="AU120" s="185" t="s">
        <v>83</v>
      </c>
      <c r="AY120" s="17" t="s">
        <v>155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81</v>
      </c>
      <c r="BK120" s="186">
        <f>ROUND(I120*H120,2)</f>
        <v>0</v>
      </c>
      <c r="BL120" s="17" t="s">
        <v>161</v>
      </c>
      <c r="BM120" s="185" t="s">
        <v>2163</v>
      </c>
    </row>
    <row r="121" spans="1:65" s="2" customFormat="1" ht="19.2" x14ac:dyDescent="0.2">
      <c r="A121" s="34"/>
      <c r="B121" s="35"/>
      <c r="C121" s="36"/>
      <c r="D121" s="194" t="s">
        <v>2102</v>
      </c>
      <c r="E121" s="36"/>
      <c r="F121" s="238" t="s">
        <v>2164</v>
      </c>
      <c r="G121" s="36"/>
      <c r="H121" s="36"/>
      <c r="I121" s="189"/>
      <c r="J121" s="36"/>
      <c r="K121" s="36"/>
      <c r="L121" s="39"/>
      <c r="M121" s="190"/>
      <c r="N121" s="191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2102</v>
      </c>
      <c r="AU121" s="17" t="s">
        <v>83</v>
      </c>
    </row>
    <row r="122" spans="1:65" s="2" customFormat="1" ht="16.5" customHeight="1" x14ac:dyDescent="0.2">
      <c r="A122" s="34"/>
      <c r="B122" s="35"/>
      <c r="C122" s="174" t="s">
        <v>257</v>
      </c>
      <c r="D122" s="174" t="s">
        <v>157</v>
      </c>
      <c r="E122" s="175" t="s">
        <v>2165</v>
      </c>
      <c r="F122" s="176" t="s">
        <v>2166</v>
      </c>
      <c r="G122" s="177" t="s">
        <v>2162</v>
      </c>
      <c r="H122" s="178">
        <v>100</v>
      </c>
      <c r="I122" s="179"/>
      <c r="J122" s="180">
        <f>ROUND(I122*H122,2)</f>
        <v>0</v>
      </c>
      <c r="K122" s="176" t="s">
        <v>19</v>
      </c>
      <c r="L122" s="39"/>
      <c r="M122" s="181" t="s">
        <v>19</v>
      </c>
      <c r="N122" s="182" t="s">
        <v>44</v>
      </c>
      <c r="O122" s="64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5" t="s">
        <v>161</v>
      </c>
      <c r="AT122" s="185" t="s">
        <v>157</v>
      </c>
      <c r="AU122" s="185" t="s">
        <v>83</v>
      </c>
      <c r="AY122" s="17" t="s">
        <v>155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7" t="s">
        <v>81</v>
      </c>
      <c r="BK122" s="186">
        <f>ROUND(I122*H122,2)</f>
        <v>0</v>
      </c>
      <c r="BL122" s="17" t="s">
        <v>161</v>
      </c>
      <c r="BM122" s="185" t="s">
        <v>2167</v>
      </c>
    </row>
    <row r="123" spans="1:65" s="2" customFormat="1" ht="19.2" x14ac:dyDescent="0.2">
      <c r="A123" s="34"/>
      <c r="B123" s="35"/>
      <c r="C123" s="36"/>
      <c r="D123" s="194" t="s">
        <v>2102</v>
      </c>
      <c r="E123" s="36"/>
      <c r="F123" s="238" t="s">
        <v>2164</v>
      </c>
      <c r="G123" s="36"/>
      <c r="H123" s="36"/>
      <c r="I123" s="189"/>
      <c r="J123" s="36"/>
      <c r="K123" s="36"/>
      <c r="L123" s="39"/>
      <c r="M123" s="190"/>
      <c r="N123" s="191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2102</v>
      </c>
      <c r="AU123" s="17" t="s">
        <v>83</v>
      </c>
    </row>
    <row r="124" spans="1:65" s="12" customFormat="1" ht="22.8" customHeight="1" x14ac:dyDescent="0.25">
      <c r="B124" s="158"/>
      <c r="C124" s="159"/>
      <c r="D124" s="160" t="s">
        <v>72</v>
      </c>
      <c r="E124" s="172" t="s">
        <v>2168</v>
      </c>
      <c r="F124" s="172" t="s">
        <v>2169</v>
      </c>
      <c r="G124" s="159"/>
      <c r="H124" s="159"/>
      <c r="I124" s="162"/>
      <c r="J124" s="173">
        <f>BK124</f>
        <v>0</v>
      </c>
      <c r="K124" s="159"/>
      <c r="L124" s="164"/>
      <c r="M124" s="165"/>
      <c r="N124" s="166"/>
      <c r="O124" s="166"/>
      <c r="P124" s="167">
        <f>SUM(P125:P165)</f>
        <v>0</v>
      </c>
      <c r="Q124" s="166"/>
      <c r="R124" s="167">
        <f>SUM(R125:R165)</f>
        <v>0</v>
      </c>
      <c r="S124" s="166"/>
      <c r="T124" s="168">
        <f>SUM(T125:T165)</f>
        <v>0</v>
      </c>
      <c r="AR124" s="169" t="s">
        <v>81</v>
      </c>
      <c r="AT124" s="170" t="s">
        <v>72</v>
      </c>
      <c r="AU124" s="170" t="s">
        <v>81</v>
      </c>
      <c r="AY124" s="169" t="s">
        <v>155</v>
      </c>
      <c r="BK124" s="171">
        <f>SUM(BK125:BK165)</f>
        <v>0</v>
      </c>
    </row>
    <row r="125" spans="1:65" s="2" customFormat="1" ht="66.75" customHeight="1" x14ac:dyDescent="0.2">
      <c r="A125" s="34"/>
      <c r="B125" s="35"/>
      <c r="C125" s="174" t="s">
        <v>263</v>
      </c>
      <c r="D125" s="174" t="s">
        <v>157</v>
      </c>
      <c r="E125" s="175" t="s">
        <v>2170</v>
      </c>
      <c r="F125" s="176" t="s">
        <v>2171</v>
      </c>
      <c r="G125" s="177" t="s">
        <v>2100</v>
      </c>
      <c r="H125" s="178">
        <v>1</v>
      </c>
      <c r="I125" s="179"/>
      <c r="J125" s="180">
        <f>ROUND(I125*H125,2)</f>
        <v>0</v>
      </c>
      <c r="K125" s="176" t="s">
        <v>19</v>
      </c>
      <c r="L125" s="39"/>
      <c r="M125" s="181" t="s">
        <v>19</v>
      </c>
      <c r="N125" s="182" t="s">
        <v>44</v>
      </c>
      <c r="O125" s="64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5" t="s">
        <v>161</v>
      </c>
      <c r="AT125" s="185" t="s">
        <v>157</v>
      </c>
      <c r="AU125" s="185" t="s">
        <v>83</v>
      </c>
      <c r="AY125" s="17" t="s">
        <v>155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7" t="s">
        <v>81</v>
      </c>
      <c r="BK125" s="186">
        <f>ROUND(I125*H125,2)</f>
        <v>0</v>
      </c>
      <c r="BL125" s="17" t="s">
        <v>161</v>
      </c>
      <c r="BM125" s="185" t="s">
        <v>2172</v>
      </c>
    </row>
    <row r="126" spans="1:65" s="2" customFormat="1" ht="48" x14ac:dyDescent="0.2">
      <c r="A126" s="34"/>
      <c r="B126" s="35"/>
      <c r="C126" s="36"/>
      <c r="D126" s="194" t="s">
        <v>2102</v>
      </c>
      <c r="E126" s="36"/>
      <c r="F126" s="238" t="s">
        <v>2103</v>
      </c>
      <c r="G126" s="36"/>
      <c r="H126" s="36"/>
      <c r="I126" s="189"/>
      <c r="J126" s="36"/>
      <c r="K126" s="36"/>
      <c r="L126" s="39"/>
      <c r="M126" s="190"/>
      <c r="N126" s="191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2102</v>
      </c>
      <c r="AU126" s="17" t="s">
        <v>83</v>
      </c>
    </row>
    <row r="127" spans="1:65" s="2" customFormat="1" ht="24.15" customHeight="1" x14ac:dyDescent="0.2">
      <c r="A127" s="34"/>
      <c r="B127" s="35"/>
      <c r="C127" s="174" t="s">
        <v>270</v>
      </c>
      <c r="D127" s="174" t="s">
        <v>157</v>
      </c>
      <c r="E127" s="175" t="s">
        <v>2173</v>
      </c>
      <c r="F127" s="176" t="s">
        <v>2105</v>
      </c>
      <c r="G127" s="177" t="s">
        <v>2100</v>
      </c>
      <c r="H127" s="178">
        <v>1</v>
      </c>
      <c r="I127" s="179"/>
      <c r="J127" s="180">
        <f>ROUND(I127*H127,2)</f>
        <v>0</v>
      </c>
      <c r="K127" s="176" t="s">
        <v>19</v>
      </c>
      <c r="L127" s="39"/>
      <c r="M127" s="181" t="s">
        <v>19</v>
      </c>
      <c r="N127" s="182" t="s">
        <v>44</v>
      </c>
      <c r="O127" s="64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5" t="s">
        <v>161</v>
      </c>
      <c r="AT127" s="185" t="s">
        <v>157</v>
      </c>
      <c r="AU127" s="185" t="s">
        <v>83</v>
      </c>
      <c r="AY127" s="17" t="s">
        <v>155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7" t="s">
        <v>81</v>
      </c>
      <c r="BK127" s="186">
        <f>ROUND(I127*H127,2)</f>
        <v>0</v>
      </c>
      <c r="BL127" s="17" t="s">
        <v>161</v>
      </c>
      <c r="BM127" s="185" t="s">
        <v>2174</v>
      </c>
    </row>
    <row r="128" spans="1:65" s="2" customFormat="1" ht="19.2" x14ac:dyDescent="0.2">
      <c r="A128" s="34"/>
      <c r="B128" s="35"/>
      <c r="C128" s="36"/>
      <c r="D128" s="194" t="s">
        <v>2102</v>
      </c>
      <c r="E128" s="36"/>
      <c r="F128" s="238" t="s">
        <v>2107</v>
      </c>
      <c r="G128" s="36"/>
      <c r="H128" s="36"/>
      <c r="I128" s="189"/>
      <c r="J128" s="36"/>
      <c r="K128" s="36"/>
      <c r="L128" s="39"/>
      <c r="M128" s="190"/>
      <c r="N128" s="191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2102</v>
      </c>
      <c r="AU128" s="17" t="s">
        <v>83</v>
      </c>
    </row>
    <row r="129" spans="1:65" s="2" customFormat="1" ht="16.5" customHeight="1" x14ac:dyDescent="0.2">
      <c r="A129" s="34"/>
      <c r="B129" s="35"/>
      <c r="C129" s="174" t="s">
        <v>275</v>
      </c>
      <c r="D129" s="174" t="s">
        <v>157</v>
      </c>
      <c r="E129" s="175" t="s">
        <v>2175</v>
      </c>
      <c r="F129" s="176" t="s">
        <v>2176</v>
      </c>
      <c r="G129" s="177" t="s">
        <v>2100</v>
      </c>
      <c r="H129" s="178">
        <v>1</v>
      </c>
      <c r="I129" s="179"/>
      <c r="J129" s="180">
        <f>ROUND(I129*H129,2)</f>
        <v>0</v>
      </c>
      <c r="K129" s="176" t="s">
        <v>19</v>
      </c>
      <c r="L129" s="39"/>
      <c r="M129" s="181" t="s">
        <v>19</v>
      </c>
      <c r="N129" s="182" t="s">
        <v>44</v>
      </c>
      <c r="O129" s="64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5" t="s">
        <v>161</v>
      </c>
      <c r="AT129" s="185" t="s">
        <v>157</v>
      </c>
      <c r="AU129" s="185" t="s">
        <v>83</v>
      </c>
      <c r="AY129" s="17" t="s">
        <v>155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7" t="s">
        <v>81</v>
      </c>
      <c r="BK129" s="186">
        <f>ROUND(I129*H129,2)</f>
        <v>0</v>
      </c>
      <c r="BL129" s="17" t="s">
        <v>161</v>
      </c>
      <c r="BM129" s="185" t="s">
        <v>2177</v>
      </c>
    </row>
    <row r="130" spans="1:65" s="2" customFormat="1" ht="19.2" x14ac:dyDescent="0.2">
      <c r="A130" s="34"/>
      <c r="B130" s="35"/>
      <c r="C130" s="36"/>
      <c r="D130" s="194" t="s">
        <v>2102</v>
      </c>
      <c r="E130" s="36"/>
      <c r="F130" s="238" t="s">
        <v>2178</v>
      </c>
      <c r="G130" s="36"/>
      <c r="H130" s="36"/>
      <c r="I130" s="189"/>
      <c r="J130" s="36"/>
      <c r="K130" s="36"/>
      <c r="L130" s="39"/>
      <c r="M130" s="190"/>
      <c r="N130" s="191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2102</v>
      </c>
      <c r="AU130" s="17" t="s">
        <v>83</v>
      </c>
    </row>
    <row r="131" spans="1:65" s="2" customFormat="1" ht="16.5" customHeight="1" x14ac:dyDescent="0.2">
      <c r="A131" s="34"/>
      <c r="B131" s="35"/>
      <c r="C131" s="174" t="s">
        <v>7</v>
      </c>
      <c r="D131" s="174" t="s">
        <v>157</v>
      </c>
      <c r="E131" s="175" t="s">
        <v>2179</v>
      </c>
      <c r="F131" s="176" t="s">
        <v>2180</v>
      </c>
      <c r="G131" s="177" t="s">
        <v>2100</v>
      </c>
      <c r="H131" s="178">
        <v>1</v>
      </c>
      <c r="I131" s="179"/>
      <c r="J131" s="180">
        <f>ROUND(I131*H131,2)</f>
        <v>0</v>
      </c>
      <c r="K131" s="176" t="s">
        <v>19</v>
      </c>
      <c r="L131" s="39"/>
      <c r="M131" s="181" t="s">
        <v>19</v>
      </c>
      <c r="N131" s="182" t="s">
        <v>44</v>
      </c>
      <c r="O131" s="64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5" t="s">
        <v>161</v>
      </c>
      <c r="AT131" s="185" t="s">
        <v>157</v>
      </c>
      <c r="AU131" s="185" t="s">
        <v>83</v>
      </c>
      <c r="AY131" s="17" t="s">
        <v>155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7" t="s">
        <v>81</v>
      </c>
      <c r="BK131" s="186">
        <f>ROUND(I131*H131,2)</f>
        <v>0</v>
      </c>
      <c r="BL131" s="17" t="s">
        <v>161</v>
      </c>
      <c r="BM131" s="185" t="s">
        <v>2181</v>
      </c>
    </row>
    <row r="132" spans="1:65" s="2" customFormat="1" ht="19.2" x14ac:dyDescent="0.2">
      <c r="A132" s="34"/>
      <c r="B132" s="35"/>
      <c r="C132" s="36"/>
      <c r="D132" s="194" t="s">
        <v>2102</v>
      </c>
      <c r="E132" s="36"/>
      <c r="F132" s="238" t="s">
        <v>2182</v>
      </c>
      <c r="G132" s="36"/>
      <c r="H132" s="36"/>
      <c r="I132" s="189"/>
      <c r="J132" s="36"/>
      <c r="K132" s="36"/>
      <c r="L132" s="39"/>
      <c r="M132" s="190"/>
      <c r="N132" s="191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2102</v>
      </c>
      <c r="AU132" s="17" t="s">
        <v>83</v>
      </c>
    </row>
    <row r="133" spans="1:65" s="2" customFormat="1" ht="49.05" customHeight="1" x14ac:dyDescent="0.2">
      <c r="A133" s="34"/>
      <c r="B133" s="35"/>
      <c r="C133" s="174" t="s">
        <v>285</v>
      </c>
      <c r="D133" s="174" t="s">
        <v>157</v>
      </c>
      <c r="E133" s="175" t="s">
        <v>2183</v>
      </c>
      <c r="F133" s="176" t="s">
        <v>2109</v>
      </c>
      <c r="G133" s="177" t="s">
        <v>2100</v>
      </c>
      <c r="H133" s="178">
        <v>2</v>
      </c>
      <c r="I133" s="179"/>
      <c r="J133" s="180">
        <f>ROUND(I133*H133,2)</f>
        <v>0</v>
      </c>
      <c r="K133" s="176" t="s">
        <v>19</v>
      </c>
      <c r="L133" s="39"/>
      <c r="M133" s="181" t="s">
        <v>19</v>
      </c>
      <c r="N133" s="182" t="s">
        <v>44</v>
      </c>
      <c r="O133" s="64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5" t="s">
        <v>161</v>
      </c>
      <c r="AT133" s="185" t="s">
        <v>157</v>
      </c>
      <c r="AU133" s="185" t="s">
        <v>83</v>
      </c>
      <c r="AY133" s="17" t="s">
        <v>155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7" t="s">
        <v>81</v>
      </c>
      <c r="BK133" s="186">
        <f>ROUND(I133*H133,2)</f>
        <v>0</v>
      </c>
      <c r="BL133" s="17" t="s">
        <v>161</v>
      </c>
      <c r="BM133" s="185" t="s">
        <v>2184</v>
      </c>
    </row>
    <row r="134" spans="1:65" s="2" customFormat="1" ht="28.8" x14ac:dyDescent="0.2">
      <c r="A134" s="34"/>
      <c r="B134" s="35"/>
      <c r="C134" s="36"/>
      <c r="D134" s="194" t="s">
        <v>2102</v>
      </c>
      <c r="E134" s="36"/>
      <c r="F134" s="238" t="s">
        <v>2185</v>
      </c>
      <c r="G134" s="36"/>
      <c r="H134" s="36"/>
      <c r="I134" s="189"/>
      <c r="J134" s="36"/>
      <c r="K134" s="36"/>
      <c r="L134" s="39"/>
      <c r="M134" s="190"/>
      <c r="N134" s="191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2102</v>
      </c>
      <c r="AU134" s="17" t="s">
        <v>83</v>
      </c>
    </row>
    <row r="135" spans="1:65" s="2" customFormat="1" ht="16.5" customHeight="1" x14ac:dyDescent="0.2">
      <c r="A135" s="34"/>
      <c r="B135" s="35"/>
      <c r="C135" s="174" t="s">
        <v>290</v>
      </c>
      <c r="D135" s="174" t="s">
        <v>157</v>
      </c>
      <c r="E135" s="175" t="s">
        <v>2186</v>
      </c>
      <c r="F135" s="176" t="s">
        <v>2113</v>
      </c>
      <c r="G135" s="177" t="s">
        <v>2100</v>
      </c>
      <c r="H135" s="178">
        <v>2</v>
      </c>
      <c r="I135" s="179"/>
      <c r="J135" s="180">
        <f>ROUND(I135*H135,2)</f>
        <v>0</v>
      </c>
      <c r="K135" s="176" t="s">
        <v>19</v>
      </c>
      <c r="L135" s="39"/>
      <c r="M135" s="181" t="s">
        <v>19</v>
      </c>
      <c r="N135" s="182" t="s">
        <v>44</v>
      </c>
      <c r="O135" s="64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5" t="s">
        <v>161</v>
      </c>
      <c r="AT135" s="185" t="s">
        <v>157</v>
      </c>
      <c r="AU135" s="185" t="s">
        <v>83</v>
      </c>
      <c r="AY135" s="17" t="s">
        <v>155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7" t="s">
        <v>81</v>
      </c>
      <c r="BK135" s="186">
        <f>ROUND(I135*H135,2)</f>
        <v>0</v>
      </c>
      <c r="BL135" s="17" t="s">
        <v>161</v>
      </c>
      <c r="BM135" s="185" t="s">
        <v>2187</v>
      </c>
    </row>
    <row r="136" spans="1:65" s="2" customFormat="1" ht="16.5" customHeight="1" x14ac:dyDescent="0.2">
      <c r="A136" s="34"/>
      <c r="B136" s="35"/>
      <c r="C136" s="174" t="s">
        <v>295</v>
      </c>
      <c r="D136" s="174" t="s">
        <v>157</v>
      </c>
      <c r="E136" s="175" t="s">
        <v>2188</v>
      </c>
      <c r="F136" s="176" t="s">
        <v>2116</v>
      </c>
      <c r="G136" s="177" t="s">
        <v>2100</v>
      </c>
      <c r="H136" s="178">
        <v>8</v>
      </c>
      <c r="I136" s="179"/>
      <c r="J136" s="180">
        <f>ROUND(I136*H136,2)</f>
        <v>0</v>
      </c>
      <c r="K136" s="176" t="s">
        <v>19</v>
      </c>
      <c r="L136" s="39"/>
      <c r="M136" s="181" t="s">
        <v>19</v>
      </c>
      <c r="N136" s="182" t="s">
        <v>44</v>
      </c>
      <c r="O136" s="64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5" t="s">
        <v>161</v>
      </c>
      <c r="AT136" s="185" t="s">
        <v>157</v>
      </c>
      <c r="AU136" s="185" t="s">
        <v>83</v>
      </c>
      <c r="AY136" s="17" t="s">
        <v>155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7" t="s">
        <v>81</v>
      </c>
      <c r="BK136" s="186">
        <f>ROUND(I136*H136,2)</f>
        <v>0</v>
      </c>
      <c r="BL136" s="17" t="s">
        <v>161</v>
      </c>
      <c r="BM136" s="185" t="s">
        <v>2189</v>
      </c>
    </row>
    <row r="137" spans="1:65" s="2" customFormat="1" ht="19.2" x14ac:dyDescent="0.2">
      <c r="A137" s="34"/>
      <c r="B137" s="35"/>
      <c r="C137" s="36"/>
      <c r="D137" s="194" t="s">
        <v>2102</v>
      </c>
      <c r="E137" s="36"/>
      <c r="F137" s="238" t="s">
        <v>2118</v>
      </c>
      <c r="G137" s="36"/>
      <c r="H137" s="36"/>
      <c r="I137" s="189"/>
      <c r="J137" s="36"/>
      <c r="K137" s="36"/>
      <c r="L137" s="39"/>
      <c r="M137" s="190"/>
      <c r="N137" s="191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2102</v>
      </c>
      <c r="AU137" s="17" t="s">
        <v>83</v>
      </c>
    </row>
    <row r="138" spans="1:65" s="2" customFormat="1" ht="16.5" customHeight="1" x14ac:dyDescent="0.2">
      <c r="A138" s="34"/>
      <c r="B138" s="35"/>
      <c r="C138" s="174" t="s">
        <v>304</v>
      </c>
      <c r="D138" s="174" t="s">
        <v>157</v>
      </c>
      <c r="E138" s="175" t="s">
        <v>2190</v>
      </c>
      <c r="F138" s="176" t="s">
        <v>2191</v>
      </c>
      <c r="G138" s="177" t="s">
        <v>2100</v>
      </c>
      <c r="H138" s="178">
        <v>1</v>
      </c>
      <c r="I138" s="179"/>
      <c r="J138" s="180">
        <f>ROUND(I138*H138,2)</f>
        <v>0</v>
      </c>
      <c r="K138" s="176" t="s">
        <v>19</v>
      </c>
      <c r="L138" s="39"/>
      <c r="M138" s="181" t="s">
        <v>19</v>
      </c>
      <c r="N138" s="182" t="s">
        <v>44</v>
      </c>
      <c r="O138" s="64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5" t="s">
        <v>161</v>
      </c>
      <c r="AT138" s="185" t="s">
        <v>157</v>
      </c>
      <c r="AU138" s="185" t="s">
        <v>83</v>
      </c>
      <c r="AY138" s="17" t="s">
        <v>155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7" t="s">
        <v>81</v>
      </c>
      <c r="BK138" s="186">
        <f>ROUND(I138*H138,2)</f>
        <v>0</v>
      </c>
      <c r="BL138" s="17" t="s">
        <v>161</v>
      </c>
      <c r="BM138" s="185" t="s">
        <v>2192</v>
      </c>
    </row>
    <row r="139" spans="1:65" s="2" customFormat="1" ht="19.2" x14ac:dyDescent="0.2">
      <c r="A139" s="34"/>
      <c r="B139" s="35"/>
      <c r="C139" s="36"/>
      <c r="D139" s="194" t="s">
        <v>2102</v>
      </c>
      <c r="E139" s="36"/>
      <c r="F139" s="238" t="s">
        <v>2193</v>
      </c>
      <c r="G139" s="36"/>
      <c r="H139" s="36"/>
      <c r="I139" s="189"/>
      <c r="J139" s="36"/>
      <c r="K139" s="36"/>
      <c r="L139" s="39"/>
      <c r="M139" s="190"/>
      <c r="N139" s="191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2102</v>
      </c>
      <c r="AU139" s="17" t="s">
        <v>83</v>
      </c>
    </row>
    <row r="140" spans="1:65" s="2" customFormat="1" ht="16.5" customHeight="1" x14ac:dyDescent="0.2">
      <c r="A140" s="34"/>
      <c r="B140" s="35"/>
      <c r="C140" s="174" t="s">
        <v>318</v>
      </c>
      <c r="D140" s="174" t="s">
        <v>157</v>
      </c>
      <c r="E140" s="175" t="s">
        <v>2194</v>
      </c>
      <c r="F140" s="176" t="s">
        <v>2191</v>
      </c>
      <c r="G140" s="177" t="s">
        <v>2100</v>
      </c>
      <c r="H140" s="178">
        <v>1</v>
      </c>
      <c r="I140" s="179"/>
      <c r="J140" s="180">
        <f>ROUND(I140*H140,2)</f>
        <v>0</v>
      </c>
      <c r="K140" s="176" t="s">
        <v>19</v>
      </c>
      <c r="L140" s="39"/>
      <c r="M140" s="181" t="s">
        <v>19</v>
      </c>
      <c r="N140" s="182" t="s">
        <v>44</v>
      </c>
      <c r="O140" s="64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5" t="s">
        <v>161</v>
      </c>
      <c r="AT140" s="185" t="s">
        <v>157</v>
      </c>
      <c r="AU140" s="185" t="s">
        <v>83</v>
      </c>
      <c r="AY140" s="17" t="s">
        <v>155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7" t="s">
        <v>81</v>
      </c>
      <c r="BK140" s="186">
        <f>ROUND(I140*H140,2)</f>
        <v>0</v>
      </c>
      <c r="BL140" s="17" t="s">
        <v>161</v>
      </c>
      <c r="BM140" s="185" t="s">
        <v>2195</v>
      </c>
    </row>
    <row r="141" spans="1:65" s="2" customFormat="1" ht="19.2" x14ac:dyDescent="0.2">
      <c r="A141" s="34"/>
      <c r="B141" s="35"/>
      <c r="C141" s="36"/>
      <c r="D141" s="194" t="s">
        <v>2102</v>
      </c>
      <c r="E141" s="36"/>
      <c r="F141" s="238" t="s">
        <v>2196</v>
      </c>
      <c r="G141" s="36"/>
      <c r="H141" s="36"/>
      <c r="I141" s="189"/>
      <c r="J141" s="36"/>
      <c r="K141" s="36"/>
      <c r="L141" s="39"/>
      <c r="M141" s="190"/>
      <c r="N141" s="191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2102</v>
      </c>
      <c r="AU141" s="17" t="s">
        <v>83</v>
      </c>
    </row>
    <row r="142" spans="1:65" s="2" customFormat="1" ht="16.5" customHeight="1" x14ac:dyDescent="0.2">
      <c r="A142" s="34"/>
      <c r="B142" s="35"/>
      <c r="C142" s="174" t="s">
        <v>323</v>
      </c>
      <c r="D142" s="174" t="s">
        <v>157</v>
      </c>
      <c r="E142" s="175" t="s">
        <v>2197</v>
      </c>
      <c r="F142" s="176" t="s">
        <v>2198</v>
      </c>
      <c r="G142" s="177" t="s">
        <v>2100</v>
      </c>
      <c r="H142" s="178">
        <v>1</v>
      </c>
      <c r="I142" s="179"/>
      <c r="J142" s="180">
        <f>ROUND(I142*H142,2)</f>
        <v>0</v>
      </c>
      <c r="K142" s="176" t="s">
        <v>19</v>
      </c>
      <c r="L142" s="39"/>
      <c r="M142" s="181" t="s">
        <v>19</v>
      </c>
      <c r="N142" s="182" t="s">
        <v>44</v>
      </c>
      <c r="O142" s="64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5" t="s">
        <v>161</v>
      </c>
      <c r="AT142" s="185" t="s">
        <v>157</v>
      </c>
      <c r="AU142" s="185" t="s">
        <v>83</v>
      </c>
      <c r="AY142" s="17" t="s">
        <v>155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7" t="s">
        <v>81</v>
      </c>
      <c r="BK142" s="186">
        <f>ROUND(I142*H142,2)</f>
        <v>0</v>
      </c>
      <c r="BL142" s="17" t="s">
        <v>161</v>
      </c>
      <c r="BM142" s="185" t="s">
        <v>2199</v>
      </c>
    </row>
    <row r="143" spans="1:65" s="2" customFormat="1" ht="19.2" x14ac:dyDescent="0.2">
      <c r="A143" s="34"/>
      <c r="B143" s="35"/>
      <c r="C143" s="36"/>
      <c r="D143" s="194" t="s">
        <v>2102</v>
      </c>
      <c r="E143" s="36"/>
      <c r="F143" s="238" t="s">
        <v>2200</v>
      </c>
      <c r="G143" s="36"/>
      <c r="H143" s="36"/>
      <c r="I143" s="189"/>
      <c r="J143" s="36"/>
      <c r="K143" s="36"/>
      <c r="L143" s="39"/>
      <c r="M143" s="190"/>
      <c r="N143" s="191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2102</v>
      </c>
      <c r="AU143" s="17" t="s">
        <v>83</v>
      </c>
    </row>
    <row r="144" spans="1:65" s="2" customFormat="1" ht="16.5" customHeight="1" x14ac:dyDescent="0.2">
      <c r="A144" s="34"/>
      <c r="B144" s="35"/>
      <c r="C144" s="174" t="s">
        <v>329</v>
      </c>
      <c r="D144" s="174" t="s">
        <v>157</v>
      </c>
      <c r="E144" s="175" t="s">
        <v>2201</v>
      </c>
      <c r="F144" s="176" t="s">
        <v>2198</v>
      </c>
      <c r="G144" s="177" t="s">
        <v>2100</v>
      </c>
      <c r="H144" s="178">
        <v>6</v>
      </c>
      <c r="I144" s="179"/>
      <c r="J144" s="180">
        <f>ROUND(I144*H144,2)</f>
        <v>0</v>
      </c>
      <c r="K144" s="176" t="s">
        <v>19</v>
      </c>
      <c r="L144" s="39"/>
      <c r="M144" s="181" t="s">
        <v>19</v>
      </c>
      <c r="N144" s="182" t="s">
        <v>44</v>
      </c>
      <c r="O144" s="64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5" t="s">
        <v>161</v>
      </c>
      <c r="AT144" s="185" t="s">
        <v>157</v>
      </c>
      <c r="AU144" s="185" t="s">
        <v>83</v>
      </c>
      <c r="AY144" s="17" t="s">
        <v>155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81</v>
      </c>
      <c r="BK144" s="186">
        <f>ROUND(I144*H144,2)</f>
        <v>0</v>
      </c>
      <c r="BL144" s="17" t="s">
        <v>161</v>
      </c>
      <c r="BM144" s="185" t="s">
        <v>2202</v>
      </c>
    </row>
    <row r="145" spans="1:65" s="2" customFormat="1" ht="19.2" x14ac:dyDescent="0.2">
      <c r="A145" s="34"/>
      <c r="B145" s="35"/>
      <c r="C145" s="36"/>
      <c r="D145" s="194" t="s">
        <v>2102</v>
      </c>
      <c r="E145" s="36"/>
      <c r="F145" s="238" t="s">
        <v>2203</v>
      </c>
      <c r="G145" s="36"/>
      <c r="H145" s="36"/>
      <c r="I145" s="189"/>
      <c r="J145" s="36"/>
      <c r="K145" s="36"/>
      <c r="L145" s="39"/>
      <c r="M145" s="190"/>
      <c r="N145" s="191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2102</v>
      </c>
      <c r="AU145" s="17" t="s">
        <v>83</v>
      </c>
    </row>
    <row r="146" spans="1:65" s="2" customFormat="1" ht="16.5" customHeight="1" x14ac:dyDescent="0.2">
      <c r="A146" s="34"/>
      <c r="B146" s="35"/>
      <c r="C146" s="174" t="s">
        <v>335</v>
      </c>
      <c r="D146" s="174" t="s">
        <v>157</v>
      </c>
      <c r="E146" s="175" t="s">
        <v>2204</v>
      </c>
      <c r="F146" s="176" t="s">
        <v>2198</v>
      </c>
      <c r="G146" s="177" t="s">
        <v>2100</v>
      </c>
      <c r="H146" s="178">
        <v>5</v>
      </c>
      <c r="I146" s="179"/>
      <c r="J146" s="180">
        <f>ROUND(I146*H146,2)</f>
        <v>0</v>
      </c>
      <c r="K146" s="176" t="s">
        <v>19</v>
      </c>
      <c r="L146" s="39"/>
      <c r="M146" s="181" t="s">
        <v>19</v>
      </c>
      <c r="N146" s="182" t="s">
        <v>44</v>
      </c>
      <c r="O146" s="64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5" t="s">
        <v>161</v>
      </c>
      <c r="AT146" s="185" t="s">
        <v>157</v>
      </c>
      <c r="AU146" s="185" t="s">
        <v>83</v>
      </c>
      <c r="AY146" s="17" t="s">
        <v>155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7" t="s">
        <v>81</v>
      </c>
      <c r="BK146" s="186">
        <f>ROUND(I146*H146,2)</f>
        <v>0</v>
      </c>
      <c r="BL146" s="17" t="s">
        <v>161</v>
      </c>
      <c r="BM146" s="185" t="s">
        <v>2205</v>
      </c>
    </row>
    <row r="147" spans="1:65" s="2" customFormat="1" ht="19.2" x14ac:dyDescent="0.2">
      <c r="A147" s="34"/>
      <c r="B147" s="35"/>
      <c r="C147" s="36"/>
      <c r="D147" s="194" t="s">
        <v>2102</v>
      </c>
      <c r="E147" s="36"/>
      <c r="F147" s="238" t="s">
        <v>2206</v>
      </c>
      <c r="G147" s="36"/>
      <c r="H147" s="36"/>
      <c r="I147" s="189"/>
      <c r="J147" s="36"/>
      <c r="K147" s="36"/>
      <c r="L147" s="39"/>
      <c r="M147" s="190"/>
      <c r="N147" s="191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2102</v>
      </c>
      <c r="AU147" s="17" t="s">
        <v>83</v>
      </c>
    </row>
    <row r="148" spans="1:65" s="2" customFormat="1" ht="16.5" customHeight="1" x14ac:dyDescent="0.2">
      <c r="A148" s="34"/>
      <c r="B148" s="35"/>
      <c r="C148" s="174" t="s">
        <v>340</v>
      </c>
      <c r="D148" s="174" t="s">
        <v>157</v>
      </c>
      <c r="E148" s="175" t="s">
        <v>2207</v>
      </c>
      <c r="F148" s="176" t="s">
        <v>2208</v>
      </c>
      <c r="G148" s="177" t="s">
        <v>2100</v>
      </c>
      <c r="H148" s="178">
        <v>1</v>
      </c>
      <c r="I148" s="179"/>
      <c r="J148" s="180">
        <f>ROUND(I148*H148,2)</f>
        <v>0</v>
      </c>
      <c r="K148" s="176" t="s">
        <v>19</v>
      </c>
      <c r="L148" s="39"/>
      <c r="M148" s="181" t="s">
        <v>19</v>
      </c>
      <c r="N148" s="182" t="s">
        <v>44</v>
      </c>
      <c r="O148" s="64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5" t="s">
        <v>161</v>
      </c>
      <c r="AT148" s="185" t="s">
        <v>157</v>
      </c>
      <c r="AU148" s="185" t="s">
        <v>83</v>
      </c>
      <c r="AY148" s="17" t="s">
        <v>155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7" t="s">
        <v>81</v>
      </c>
      <c r="BK148" s="186">
        <f>ROUND(I148*H148,2)</f>
        <v>0</v>
      </c>
      <c r="BL148" s="17" t="s">
        <v>161</v>
      </c>
      <c r="BM148" s="185" t="s">
        <v>2209</v>
      </c>
    </row>
    <row r="149" spans="1:65" s="2" customFormat="1" ht="19.2" x14ac:dyDescent="0.2">
      <c r="A149" s="34"/>
      <c r="B149" s="35"/>
      <c r="C149" s="36"/>
      <c r="D149" s="194" t="s">
        <v>2102</v>
      </c>
      <c r="E149" s="36"/>
      <c r="F149" s="238" t="s">
        <v>2210</v>
      </c>
      <c r="G149" s="36"/>
      <c r="H149" s="36"/>
      <c r="I149" s="189"/>
      <c r="J149" s="36"/>
      <c r="K149" s="36"/>
      <c r="L149" s="39"/>
      <c r="M149" s="190"/>
      <c r="N149" s="191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2102</v>
      </c>
      <c r="AU149" s="17" t="s">
        <v>83</v>
      </c>
    </row>
    <row r="150" spans="1:65" s="2" customFormat="1" ht="16.5" customHeight="1" x14ac:dyDescent="0.2">
      <c r="A150" s="34"/>
      <c r="B150" s="35"/>
      <c r="C150" s="174" t="s">
        <v>344</v>
      </c>
      <c r="D150" s="174" t="s">
        <v>157</v>
      </c>
      <c r="E150" s="175" t="s">
        <v>2211</v>
      </c>
      <c r="F150" s="176" t="s">
        <v>2212</v>
      </c>
      <c r="G150" s="177" t="s">
        <v>2100</v>
      </c>
      <c r="H150" s="178">
        <v>1</v>
      </c>
      <c r="I150" s="179"/>
      <c r="J150" s="180">
        <f>ROUND(I150*H150,2)</f>
        <v>0</v>
      </c>
      <c r="K150" s="176" t="s">
        <v>19</v>
      </c>
      <c r="L150" s="39"/>
      <c r="M150" s="181" t="s">
        <v>19</v>
      </c>
      <c r="N150" s="182" t="s">
        <v>44</v>
      </c>
      <c r="O150" s="64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5" t="s">
        <v>161</v>
      </c>
      <c r="AT150" s="185" t="s">
        <v>157</v>
      </c>
      <c r="AU150" s="185" t="s">
        <v>83</v>
      </c>
      <c r="AY150" s="17" t="s">
        <v>155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7" t="s">
        <v>81</v>
      </c>
      <c r="BK150" s="186">
        <f>ROUND(I150*H150,2)</f>
        <v>0</v>
      </c>
      <c r="BL150" s="17" t="s">
        <v>161</v>
      </c>
      <c r="BM150" s="185" t="s">
        <v>2213</v>
      </c>
    </row>
    <row r="151" spans="1:65" s="2" customFormat="1" ht="19.2" x14ac:dyDescent="0.2">
      <c r="A151" s="34"/>
      <c r="B151" s="35"/>
      <c r="C151" s="36"/>
      <c r="D151" s="194" t="s">
        <v>2102</v>
      </c>
      <c r="E151" s="36"/>
      <c r="F151" s="238" t="s">
        <v>2214</v>
      </c>
      <c r="G151" s="36"/>
      <c r="H151" s="36"/>
      <c r="I151" s="189"/>
      <c r="J151" s="36"/>
      <c r="K151" s="36"/>
      <c r="L151" s="39"/>
      <c r="M151" s="190"/>
      <c r="N151" s="191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2102</v>
      </c>
      <c r="AU151" s="17" t="s">
        <v>83</v>
      </c>
    </row>
    <row r="152" spans="1:65" s="2" customFormat="1" ht="16.5" customHeight="1" x14ac:dyDescent="0.2">
      <c r="A152" s="34"/>
      <c r="B152" s="35"/>
      <c r="C152" s="174" t="s">
        <v>349</v>
      </c>
      <c r="D152" s="174" t="s">
        <v>157</v>
      </c>
      <c r="E152" s="175" t="s">
        <v>2144</v>
      </c>
      <c r="F152" s="176" t="s">
        <v>2145</v>
      </c>
      <c r="G152" s="177" t="s">
        <v>336</v>
      </c>
      <c r="H152" s="178">
        <v>15</v>
      </c>
      <c r="I152" s="179"/>
      <c r="J152" s="180">
        <f>ROUND(I152*H152,2)</f>
        <v>0</v>
      </c>
      <c r="K152" s="176" t="s">
        <v>19</v>
      </c>
      <c r="L152" s="39"/>
      <c r="M152" s="181" t="s">
        <v>19</v>
      </c>
      <c r="N152" s="182" t="s">
        <v>44</v>
      </c>
      <c r="O152" s="64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5" t="s">
        <v>161</v>
      </c>
      <c r="AT152" s="185" t="s">
        <v>157</v>
      </c>
      <c r="AU152" s="185" t="s">
        <v>83</v>
      </c>
      <c r="AY152" s="17" t="s">
        <v>155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7" t="s">
        <v>81</v>
      </c>
      <c r="BK152" s="186">
        <f>ROUND(I152*H152,2)</f>
        <v>0</v>
      </c>
      <c r="BL152" s="17" t="s">
        <v>161</v>
      </c>
      <c r="BM152" s="185" t="s">
        <v>2215</v>
      </c>
    </row>
    <row r="153" spans="1:65" s="2" customFormat="1" ht="19.2" x14ac:dyDescent="0.2">
      <c r="A153" s="34"/>
      <c r="B153" s="35"/>
      <c r="C153" s="36"/>
      <c r="D153" s="194" t="s">
        <v>2102</v>
      </c>
      <c r="E153" s="36"/>
      <c r="F153" s="238" t="s">
        <v>2147</v>
      </c>
      <c r="G153" s="36"/>
      <c r="H153" s="36"/>
      <c r="I153" s="189"/>
      <c r="J153" s="36"/>
      <c r="K153" s="36"/>
      <c r="L153" s="39"/>
      <c r="M153" s="190"/>
      <c r="N153" s="191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2102</v>
      </c>
      <c r="AU153" s="17" t="s">
        <v>83</v>
      </c>
    </row>
    <row r="154" spans="1:65" s="2" customFormat="1" ht="16.5" customHeight="1" x14ac:dyDescent="0.2">
      <c r="A154" s="34"/>
      <c r="B154" s="35"/>
      <c r="C154" s="174" t="s">
        <v>355</v>
      </c>
      <c r="D154" s="174" t="s">
        <v>157</v>
      </c>
      <c r="E154" s="175" t="s">
        <v>2148</v>
      </c>
      <c r="F154" s="176" t="s">
        <v>2149</v>
      </c>
      <c r="G154" s="177" t="s">
        <v>1422</v>
      </c>
      <c r="H154" s="178">
        <v>2</v>
      </c>
      <c r="I154" s="179"/>
      <c r="J154" s="180">
        <f>ROUND(I154*H154,2)</f>
        <v>0</v>
      </c>
      <c r="K154" s="176" t="s">
        <v>19</v>
      </c>
      <c r="L154" s="39"/>
      <c r="M154" s="181" t="s">
        <v>19</v>
      </c>
      <c r="N154" s="182" t="s">
        <v>44</v>
      </c>
      <c r="O154" s="64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5" t="s">
        <v>161</v>
      </c>
      <c r="AT154" s="185" t="s">
        <v>157</v>
      </c>
      <c r="AU154" s="185" t="s">
        <v>83</v>
      </c>
      <c r="AY154" s="17" t="s">
        <v>155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7" t="s">
        <v>81</v>
      </c>
      <c r="BK154" s="186">
        <f>ROUND(I154*H154,2)</f>
        <v>0</v>
      </c>
      <c r="BL154" s="17" t="s">
        <v>161</v>
      </c>
      <c r="BM154" s="185" t="s">
        <v>2216</v>
      </c>
    </row>
    <row r="155" spans="1:65" s="2" customFormat="1" ht="19.2" x14ac:dyDescent="0.2">
      <c r="A155" s="34"/>
      <c r="B155" s="35"/>
      <c r="C155" s="36"/>
      <c r="D155" s="194" t="s">
        <v>2102</v>
      </c>
      <c r="E155" s="36"/>
      <c r="F155" s="238" t="s">
        <v>2151</v>
      </c>
      <c r="G155" s="36"/>
      <c r="H155" s="36"/>
      <c r="I155" s="189"/>
      <c r="J155" s="36"/>
      <c r="K155" s="36"/>
      <c r="L155" s="39"/>
      <c r="M155" s="190"/>
      <c r="N155" s="191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2102</v>
      </c>
      <c r="AU155" s="17" t="s">
        <v>83</v>
      </c>
    </row>
    <row r="156" spans="1:65" s="2" customFormat="1" ht="16.5" customHeight="1" x14ac:dyDescent="0.2">
      <c r="A156" s="34"/>
      <c r="B156" s="35"/>
      <c r="C156" s="174" t="s">
        <v>360</v>
      </c>
      <c r="D156" s="174" t="s">
        <v>157</v>
      </c>
      <c r="E156" s="175" t="s">
        <v>2217</v>
      </c>
      <c r="F156" s="176" t="s">
        <v>2218</v>
      </c>
      <c r="G156" s="177" t="s">
        <v>2162</v>
      </c>
      <c r="H156" s="178">
        <v>70</v>
      </c>
      <c r="I156" s="179"/>
      <c r="J156" s="180">
        <f>ROUND(I156*H156,2)</f>
        <v>0</v>
      </c>
      <c r="K156" s="176" t="s">
        <v>19</v>
      </c>
      <c r="L156" s="39"/>
      <c r="M156" s="181" t="s">
        <v>19</v>
      </c>
      <c r="N156" s="182" t="s">
        <v>44</v>
      </c>
      <c r="O156" s="64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161</v>
      </c>
      <c r="AT156" s="185" t="s">
        <v>157</v>
      </c>
      <c r="AU156" s="185" t="s">
        <v>83</v>
      </c>
      <c r="AY156" s="17" t="s">
        <v>155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7" t="s">
        <v>81</v>
      </c>
      <c r="BK156" s="186">
        <f>ROUND(I156*H156,2)</f>
        <v>0</v>
      </c>
      <c r="BL156" s="17" t="s">
        <v>161</v>
      </c>
      <c r="BM156" s="185" t="s">
        <v>2219</v>
      </c>
    </row>
    <row r="157" spans="1:65" s="2" customFormat="1" ht="19.2" x14ac:dyDescent="0.2">
      <c r="A157" s="34"/>
      <c r="B157" s="35"/>
      <c r="C157" s="36"/>
      <c r="D157" s="194" t="s">
        <v>2102</v>
      </c>
      <c r="E157" s="36"/>
      <c r="F157" s="238" t="s">
        <v>2220</v>
      </c>
      <c r="G157" s="36"/>
      <c r="H157" s="36"/>
      <c r="I157" s="189"/>
      <c r="J157" s="36"/>
      <c r="K157" s="36"/>
      <c r="L157" s="39"/>
      <c r="M157" s="190"/>
      <c r="N157" s="191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2102</v>
      </c>
      <c r="AU157" s="17" t="s">
        <v>83</v>
      </c>
    </row>
    <row r="158" spans="1:65" s="2" customFormat="1" ht="16.5" customHeight="1" x14ac:dyDescent="0.2">
      <c r="A158" s="34"/>
      <c r="B158" s="35"/>
      <c r="C158" s="174" t="s">
        <v>364</v>
      </c>
      <c r="D158" s="174" t="s">
        <v>157</v>
      </c>
      <c r="E158" s="175" t="s">
        <v>2160</v>
      </c>
      <c r="F158" s="176" t="s">
        <v>2161</v>
      </c>
      <c r="G158" s="177" t="s">
        <v>2162</v>
      </c>
      <c r="H158" s="178">
        <v>50</v>
      </c>
      <c r="I158" s="179"/>
      <c r="J158" s="180">
        <f>ROUND(I158*H158,2)</f>
        <v>0</v>
      </c>
      <c r="K158" s="176" t="s">
        <v>19</v>
      </c>
      <c r="L158" s="39"/>
      <c r="M158" s="181" t="s">
        <v>19</v>
      </c>
      <c r="N158" s="182" t="s">
        <v>44</v>
      </c>
      <c r="O158" s="64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5" t="s">
        <v>161</v>
      </c>
      <c r="AT158" s="185" t="s">
        <v>157</v>
      </c>
      <c r="AU158" s="185" t="s">
        <v>83</v>
      </c>
      <c r="AY158" s="17" t="s">
        <v>155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7" t="s">
        <v>81</v>
      </c>
      <c r="BK158" s="186">
        <f>ROUND(I158*H158,2)</f>
        <v>0</v>
      </c>
      <c r="BL158" s="17" t="s">
        <v>161</v>
      </c>
      <c r="BM158" s="185" t="s">
        <v>2221</v>
      </c>
    </row>
    <row r="159" spans="1:65" s="2" customFormat="1" ht="19.2" x14ac:dyDescent="0.2">
      <c r="A159" s="34"/>
      <c r="B159" s="35"/>
      <c r="C159" s="36"/>
      <c r="D159" s="194" t="s">
        <v>2102</v>
      </c>
      <c r="E159" s="36"/>
      <c r="F159" s="238" t="s">
        <v>2164</v>
      </c>
      <c r="G159" s="36"/>
      <c r="H159" s="36"/>
      <c r="I159" s="189"/>
      <c r="J159" s="36"/>
      <c r="K159" s="36"/>
      <c r="L159" s="39"/>
      <c r="M159" s="190"/>
      <c r="N159" s="191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2102</v>
      </c>
      <c r="AU159" s="17" t="s">
        <v>83</v>
      </c>
    </row>
    <row r="160" spans="1:65" s="2" customFormat="1" ht="16.5" customHeight="1" x14ac:dyDescent="0.2">
      <c r="A160" s="34"/>
      <c r="B160" s="35"/>
      <c r="C160" s="174" t="s">
        <v>370</v>
      </c>
      <c r="D160" s="174" t="s">
        <v>157</v>
      </c>
      <c r="E160" s="175" t="s">
        <v>2222</v>
      </c>
      <c r="F160" s="176" t="s">
        <v>2223</v>
      </c>
      <c r="G160" s="177" t="s">
        <v>2162</v>
      </c>
      <c r="H160" s="178">
        <v>30</v>
      </c>
      <c r="I160" s="179"/>
      <c r="J160" s="180">
        <f>ROUND(I160*H160,2)</f>
        <v>0</v>
      </c>
      <c r="K160" s="176" t="s">
        <v>19</v>
      </c>
      <c r="L160" s="39"/>
      <c r="M160" s="181" t="s">
        <v>19</v>
      </c>
      <c r="N160" s="182" t="s">
        <v>44</v>
      </c>
      <c r="O160" s="64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5" t="s">
        <v>161</v>
      </c>
      <c r="AT160" s="185" t="s">
        <v>157</v>
      </c>
      <c r="AU160" s="185" t="s">
        <v>83</v>
      </c>
      <c r="AY160" s="17" t="s">
        <v>155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7" t="s">
        <v>81</v>
      </c>
      <c r="BK160" s="186">
        <f>ROUND(I160*H160,2)</f>
        <v>0</v>
      </c>
      <c r="BL160" s="17" t="s">
        <v>161</v>
      </c>
      <c r="BM160" s="185" t="s">
        <v>2224</v>
      </c>
    </row>
    <row r="161" spans="1:65" s="2" customFormat="1" ht="19.2" x14ac:dyDescent="0.2">
      <c r="A161" s="34"/>
      <c r="B161" s="35"/>
      <c r="C161" s="36"/>
      <c r="D161" s="194" t="s">
        <v>2102</v>
      </c>
      <c r="E161" s="36"/>
      <c r="F161" s="238" t="s">
        <v>2220</v>
      </c>
      <c r="G161" s="36"/>
      <c r="H161" s="36"/>
      <c r="I161" s="189"/>
      <c r="J161" s="36"/>
      <c r="K161" s="36"/>
      <c r="L161" s="39"/>
      <c r="M161" s="190"/>
      <c r="N161" s="191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2102</v>
      </c>
      <c r="AU161" s="17" t="s">
        <v>83</v>
      </c>
    </row>
    <row r="162" spans="1:65" s="2" customFormat="1" ht="16.5" customHeight="1" x14ac:dyDescent="0.2">
      <c r="A162" s="34"/>
      <c r="B162" s="35"/>
      <c r="C162" s="174" t="s">
        <v>375</v>
      </c>
      <c r="D162" s="174" t="s">
        <v>157</v>
      </c>
      <c r="E162" s="175" t="s">
        <v>2225</v>
      </c>
      <c r="F162" s="176" t="s">
        <v>2226</v>
      </c>
      <c r="G162" s="177" t="s">
        <v>336</v>
      </c>
      <c r="H162" s="178">
        <v>15</v>
      </c>
      <c r="I162" s="179"/>
      <c r="J162" s="180">
        <f>ROUND(I162*H162,2)</f>
        <v>0</v>
      </c>
      <c r="K162" s="176" t="s">
        <v>19</v>
      </c>
      <c r="L162" s="39"/>
      <c r="M162" s="181" t="s">
        <v>19</v>
      </c>
      <c r="N162" s="182" t="s">
        <v>44</v>
      </c>
      <c r="O162" s="64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5" t="s">
        <v>161</v>
      </c>
      <c r="AT162" s="185" t="s">
        <v>157</v>
      </c>
      <c r="AU162" s="185" t="s">
        <v>83</v>
      </c>
      <c r="AY162" s="17" t="s">
        <v>155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7" t="s">
        <v>81</v>
      </c>
      <c r="BK162" s="186">
        <f>ROUND(I162*H162,2)</f>
        <v>0</v>
      </c>
      <c r="BL162" s="17" t="s">
        <v>161</v>
      </c>
      <c r="BM162" s="185" t="s">
        <v>2227</v>
      </c>
    </row>
    <row r="163" spans="1:65" s="2" customFormat="1" ht="16.5" customHeight="1" x14ac:dyDescent="0.2">
      <c r="A163" s="34"/>
      <c r="B163" s="35"/>
      <c r="C163" s="174" t="s">
        <v>380</v>
      </c>
      <c r="D163" s="174" t="s">
        <v>157</v>
      </c>
      <c r="E163" s="175" t="s">
        <v>2228</v>
      </c>
      <c r="F163" s="176" t="s">
        <v>2149</v>
      </c>
      <c r="G163" s="177" t="s">
        <v>2229</v>
      </c>
      <c r="H163" s="178">
        <v>1</v>
      </c>
      <c r="I163" s="179"/>
      <c r="J163" s="180">
        <f>ROUND(I163*H163,2)</f>
        <v>0</v>
      </c>
      <c r="K163" s="176" t="s">
        <v>19</v>
      </c>
      <c r="L163" s="39"/>
      <c r="M163" s="181" t="s">
        <v>19</v>
      </c>
      <c r="N163" s="182" t="s">
        <v>44</v>
      </c>
      <c r="O163" s="64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5" t="s">
        <v>161</v>
      </c>
      <c r="AT163" s="185" t="s">
        <v>157</v>
      </c>
      <c r="AU163" s="185" t="s">
        <v>83</v>
      </c>
      <c r="AY163" s="17" t="s">
        <v>155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7" t="s">
        <v>81</v>
      </c>
      <c r="BK163" s="186">
        <f>ROUND(I163*H163,2)</f>
        <v>0</v>
      </c>
      <c r="BL163" s="17" t="s">
        <v>161</v>
      </c>
      <c r="BM163" s="185" t="s">
        <v>2230</v>
      </c>
    </row>
    <row r="164" spans="1:65" s="2" customFormat="1" ht="19.2" x14ac:dyDescent="0.2">
      <c r="A164" s="34"/>
      <c r="B164" s="35"/>
      <c r="C164" s="36"/>
      <c r="D164" s="194" t="s">
        <v>2102</v>
      </c>
      <c r="E164" s="36"/>
      <c r="F164" s="238" t="s">
        <v>2231</v>
      </c>
      <c r="G164" s="36"/>
      <c r="H164" s="36"/>
      <c r="I164" s="189"/>
      <c r="J164" s="36"/>
      <c r="K164" s="36"/>
      <c r="L164" s="39"/>
      <c r="M164" s="190"/>
      <c r="N164" s="191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2102</v>
      </c>
      <c r="AU164" s="17" t="s">
        <v>83</v>
      </c>
    </row>
    <row r="165" spans="1:65" s="2" customFormat="1" ht="16.5" customHeight="1" x14ac:dyDescent="0.2">
      <c r="A165" s="34"/>
      <c r="B165" s="35"/>
      <c r="C165" s="174" t="s">
        <v>388</v>
      </c>
      <c r="D165" s="174" t="s">
        <v>157</v>
      </c>
      <c r="E165" s="175" t="s">
        <v>2232</v>
      </c>
      <c r="F165" s="176" t="s">
        <v>2233</v>
      </c>
      <c r="G165" s="177" t="s">
        <v>2234</v>
      </c>
      <c r="H165" s="178">
        <v>1</v>
      </c>
      <c r="I165" s="179"/>
      <c r="J165" s="180">
        <f>ROUND(I165*H165,2)</f>
        <v>0</v>
      </c>
      <c r="K165" s="176" t="s">
        <v>19</v>
      </c>
      <c r="L165" s="39"/>
      <c r="M165" s="181" t="s">
        <v>19</v>
      </c>
      <c r="N165" s="182" t="s">
        <v>44</v>
      </c>
      <c r="O165" s="64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5" t="s">
        <v>161</v>
      </c>
      <c r="AT165" s="185" t="s">
        <v>157</v>
      </c>
      <c r="AU165" s="185" t="s">
        <v>83</v>
      </c>
      <c r="AY165" s="17" t="s">
        <v>155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7" t="s">
        <v>81</v>
      </c>
      <c r="BK165" s="186">
        <f>ROUND(I165*H165,2)</f>
        <v>0</v>
      </c>
      <c r="BL165" s="17" t="s">
        <v>161</v>
      </c>
      <c r="BM165" s="185" t="s">
        <v>2235</v>
      </c>
    </row>
    <row r="166" spans="1:65" s="12" customFormat="1" ht="22.8" customHeight="1" x14ac:dyDescent="0.25">
      <c r="B166" s="158"/>
      <c r="C166" s="159"/>
      <c r="D166" s="160" t="s">
        <v>72</v>
      </c>
      <c r="E166" s="172" t="s">
        <v>2236</v>
      </c>
      <c r="F166" s="172" t="s">
        <v>2237</v>
      </c>
      <c r="G166" s="159"/>
      <c r="H166" s="159"/>
      <c r="I166" s="162"/>
      <c r="J166" s="173">
        <f>BK166</f>
        <v>0</v>
      </c>
      <c r="K166" s="159"/>
      <c r="L166" s="164"/>
      <c r="M166" s="165"/>
      <c r="N166" s="166"/>
      <c r="O166" s="166"/>
      <c r="P166" s="167">
        <f>SUM(P167:P174)</f>
        <v>0</v>
      </c>
      <c r="Q166" s="166"/>
      <c r="R166" s="167">
        <f>SUM(R167:R174)</f>
        <v>8.8000000000000005E-3</v>
      </c>
      <c r="S166" s="166"/>
      <c r="T166" s="168">
        <f>SUM(T167:T174)</f>
        <v>0</v>
      </c>
      <c r="AR166" s="169" t="s">
        <v>81</v>
      </c>
      <c r="AT166" s="170" t="s">
        <v>72</v>
      </c>
      <c r="AU166" s="170" t="s">
        <v>81</v>
      </c>
      <c r="AY166" s="169" t="s">
        <v>155</v>
      </c>
      <c r="BK166" s="171">
        <f>SUM(BK167:BK174)</f>
        <v>0</v>
      </c>
    </row>
    <row r="167" spans="1:65" s="2" customFormat="1" ht="16.5" customHeight="1" x14ac:dyDescent="0.2">
      <c r="A167" s="34"/>
      <c r="B167" s="35"/>
      <c r="C167" s="174" t="s">
        <v>394</v>
      </c>
      <c r="D167" s="174" t="s">
        <v>157</v>
      </c>
      <c r="E167" s="175" t="s">
        <v>2238</v>
      </c>
      <c r="F167" s="176" t="s">
        <v>2239</v>
      </c>
      <c r="G167" s="177" t="s">
        <v>2100</v>
      </c>
      <c r="H167" s="178">
        <v>14</v>
      </c>
      <c r="I167" s="179"/>
      <c r="J167" s="180">
        <f>ROUND(I167*H167,2)</f>
        <v>0</v>
      </c>
      <c r="K167" s="176" t="s">
        <v>19</v>
      </c>
      <c r="L167" s="39"/>
      <c r="M167" s="181" t="s">
        <v>19</v>
      </c>
      <c r="N167" s="182" t="s">
        <v>44</v>
      </c>
      <c r="O167" s="64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5" t="s">
        <v>161</v>
      </c>
      <c r="AT167" s="185" t="s">
        <v>157</v>
      </c>
      <c r="AU167" s="185" t="s">
        <v>83</v>
      </c>
      <c r="AY167" s="17" t="s">
        <v>155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7" t="s">
        <v>81</v>
      </c>
      <c r="BK167" s="186">
        <f>ROUND(I167*H167,2)</f>
        <v>0</v>
      </c>
      <c r="BL167" s="17" t="s">
        <v>161</v>
      </c>
      <c r="BM167" s="185" t="s">
        <v>2240</v>
      </c>
    </row>
    <row r="168" spans="1:65" s="2" customFormat="1" ht="19.2" x14ac:dyDescent="0.2">
      <c r="A168" s="34"/>
      <c r="B168" s="35"/>
      <c r="C168" s="36"/>
      <c r="D168" s="194" t="s">
        <v>2102</v>
      </c>
      <c r="E168" s="36"/>
      <c r="F168" s="238" t="s">
        <v>2241</v>
      </c>
      <c r="G168" s="36"/>
      <c r="H168" s="36"/>
      <c r="I168" s="189"/>
      <c r="J168" s="36"/>
      <c r="K168" s="36"/>
      <c r="L168" s="39"/>
      <c r="M168" s="190"/>
      <c r="N168" s="191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2102</v>
      </c>
      <c r="AU168" s="17" t="s">
        <v>83</v>
      </c>
    </row>
    <row r="169" spans="1:65" s="2" customFormat="1" ht="21.75" customHeight="1" x14ac:dyDescent="0.2">
      <c r="A169" s="34"/>
      <c r="B169" s="35"/>
      <c r="C169" s="174" t="s">
        <v>400</v>
      </c>
      <c r="D169" s="174" t="s">
        <v>157</v>
      </c>
      <c r="E169" s="175" t="s">
        <v>2242</v>
      </c>
      <c r="F169" s="176" t="s">
        <v>2243</v>
      </c>
      <c r="G169" s="177" t="s">
        <v>171</v>
      </c>
      <c r="H169" s="178">
        <v>8</v>
      </c>
      <c r="I169" s="179"/>
      <c r="J169" s="180">
        <f>ROUND(I169*H169,2)</f>
        <v>0</v>
      </c>
      <c r="K169" s="176" t="s">
        <v>160</v>
      </c>
      <c r="L169" s="39"/>
      <c r="M169" s="181" t="s">
        <v>19</v>
      </c>
      <c r="N169" s="182" t="s">
        <v>44</v>
      </c>
      <c r="O169" s="64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5" t="s">
        <v>161</v>
      </c>
      <c r="AT169" s="185" t="s">
        <v>157</v>
      </c>
      <c r="AU169" s="185" t="s">
        <v>83</v>
      </c>
      <c r="AY169" s="17" t="s">
        <v>155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81</v>
      </c>
      <c r="BK169" s="186">
        <f>ROUND(I169*H169,2)</f>
        <v>0</v>
      </c>
      <c r="BL169" s="17" t="s">
        <v>161</v>
      </c>
      <c r="BM169" s="185" t="s">
        <v>2244</v>
      </c>
    </row>
    <row r="170" spans="1:65" s="2" customFormat="1" ht="10.199999999999999" x14ac:dyDescent="0.2">
      <c r="A170" s="34"/>
      <c r="B170" s="35"/>
      <c r="C170" s="36"/>
      <c r="D170" s="187" t="s">
        <v>163</v>
      </c>
      <c r="E170" s="36"/>
      <c r="F170" s="188" t="s">
        <v>2245</v>
      </c>
      <c r="G170" s="36"/>
      <c r="H170" s="36"/>
      <c r="I170" s="189"/>
      <c r="J170" s="36"/>
      <c r="K170" s="36"/>
      <c r="L170" s="39"/>
      <c r="M170" s="190"/>
      <c r="N170" s="191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163</v>
      </c>
      <c r="AU170" s="17" t="s">
        <v>83</v>
      </c>
    </row>
    <row r="171" spans="1:65" s="2" customFormat="1" ht="19.2" x14ac:dyDescent="0.2">
      <c r="A171" s="34"/>
      <c r="B171" s="35"/>
      <c r="C171" s="36"/>
      <c r="D171" s="194" t="s">
        <v>2102</v>
      </c>
      <c r="E171" s="36"/>
      <c r="F171" s="238" t="s">
        <v>2246</v>
      </c>
      <c r="G171" s="36"/>
      <c r="H171" s="36"/>
      <c r="I171" s="189"/>
      <c r="J171" s="36"/>
      <c r="K171" s="36"/>
      <c r="L171" s="39"/>
      <c r="M171" s="190"/>
      <c r="N171" s="191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2102</v>
      </c>
      <c r="AU171" s="17" t="s">
        <v>83</v>
      </c>
    </row>
    <row r="172" spans="1:65" s="2" customFormat="1" ht="16.5" customHeight="1" x14ac:dyDescent="0.2">
      <c r="A172" s="34"/>
      <c r="B172" s="35"/>
      <c r="C172" s="215" t="s">
        <v>405</v>
      </c>
      <c r="D172" s="215" t="s">
        <v>336</v>
      </c>
      <c r="E172" s="216" t="s">
        <v>2247</v>
      </c>
      <c r="F172" s="217" t="s">
        <v>2248</v>
      </c>
      <c r="G172" s="218" t="s">
        <v>171</v>
      </c>
      <c r="H172" s="219">
        <v>8</v>
      </c>
      <c r="I172" s="220"/>
      <c r="J172" s="221">
        <f>ROUND(I172*H172,2)</f>
        <v>0</v>
      </c>
      <c r="K172" s="217" t="s">
        <v>19</v>
      </c>
      <c r="L172" s="222"/>
      <c r="M172" s="223" t="s">
        <v>19</v>
      </c>
      <c r="N172" s="224" t="s">
        <v>44</v>
      </c>
      <c r="O172" s="64"/>
      <c r="P172" s="183">
        <f>O172*H172</f>
        <v>0</v>
      </c>
      <c r="Q172" s="183">
        <v>1.1000000000000001E-3</v>
      </c>
      <c r="R172" s="183">
        <f>Q172*H172</f>
        <v>8.8000000000000005E-3</v>
      </c>
      <c r="S172" s="183">
        <v>0</v>
      </c>
      <c r="T172" s="18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5" t="s">
        <v>200</v>
      </c>
      <c r="AT172" s="185" t="s">
        <v>336</v>
      </c>
      <c r="AU172" s="185" t="s">
        <v>83</v>
      </c>
      <c r="AY172" s="17" t="s">
        <v>155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7" t="s">
        <v>81</v>
      </c>
      <c r="BK172" s="186">
        <f>ROUND(I172*H172,2)</f>
        <v>0</v>
      </c>
      <c r="BL172" s="17" t="s">
        <v>161</v>
      </c>
      <c r="BM172" s="185" t="s">
        <v>2249</v>
      </c>
    </row>
    <row r="173" spans="1:65" s="2" customFormat="1" ht="16.5" customHeight="1" x14ac:dyDescent="0.2">
      <c r="A173" s="34"/>
      <c r="B173" s="35"/>
      <c r="C173" s="174" t="s">
        <v>410</v>
      </c>
      <c r="D173" s="174" t="s">
        <v>157</v>
      </c>
      <c r="E173" s="175" t="s">
        <v>2217</v>
      </c>
      <c r="F173" s="176" t="s">
        <v>2218</v>
      </c>
      <c r="G173" s="177" t="s">
        <v>2162</v>
      </c>
      <c r="H173" s="178">
        <v>20</v>
      </c>
      <c r="I173" s="179"/>
      <c r="J173" s="180">
        <f>ROUND(I173*H173,2)</f>
        <v>0</v>
      </c>
      <c r="K173" s="176" t="s">
        <v>19</v>
      </c>
      <c r="L173" s="39"/>
      <c r="M173" s="181" t="s">
        <v>19</v>
      </c>
      <c r="N173" s="182" t="s">
        <v>44</v>
      </c>
      <c r="O173" s="64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161</v>
      </c>
      <c r="AT173" s="185" t="s">
        <v>157</v>
      </c>
      <c r="AU173" s="185" t="s">
        <v>83</v>
      </c>
      <c r="AY173" s="17" t="s">
        <v>155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81</v>
      </c>
      <c r="BK173" s="186">
        <f>ROUND(I173*H173,2)</f>
        <v>0</v>
      </c>
      <c r="BL173" s="17" t="s">
        <v>161</v>
      </c>
      <c r="BM173" s="185" t="s">
        <v>2250</v>
      </c>
    </row>
    <row r="174" spans="1:65" s="2" customFormat="1" ht="19.2" x14ac:dyDescent="0.2">
      <c r="A174" s="34"/>
      <c r="B174" s="35"/>
      <c r="C174" s="36"/>
      <c r="D174" s="194" t="s">
        <v>2102</v>
      </c>
      <c r="E174" s="36"/>
      <c r="F174" s="238" t="s">
        <v>2251</v>
      </c>
      <c r="G174" s="36"/>
      <c r="H174" s="36"/>
      <c r="I174" s="189"/>
      <c r="J174" s="36"/>
      <c r="K174" s="36"/>
      <c r="L174" s="39"/>
      <c r="M174" s="190"/>
      <c r="N174" s="191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2102</v>
      </c>
      <c r="AU174" s="17" t="s">
        <v>83</v>
      </c>
    </row>
    <row r="175" spans="1:65" s="12" customFormat="1" ht="22.8" customHeight="1" x14ac:dyDescent="0.25">
      <c r="B175" s="158"/>
      <c r="C175" s="159"/>
      <c r="D175" s="160" t="s">
        <v>72</v>
      </c>
      <c r="E175" s="172" t="s">
        <v>2252</v>
      </c>
      <c r="F175" s="172" t="s">
        <v>2253</v>
      </c>
      <c r="G175" s="159"/>
      <c r="H175" s="159"/>
      <c r="I175" s="162"/>
      <c r="J175" s="173">
        <f>BK175</f>
        <v>0</v>
      </c>
      <c r="K175" s="159"/>
      <c r="L175" s="164"/>
      <c r="M175" s="165"/>
      <c r="N175" s="166"/>
      <c r="O175" s="166"/>
      <c r="P175" s="167">
        <f>SUM(P176:P180)</f>
        <v>0</v>
      </c>
      <c r="Q175" s="166"/>
      <c r="R175" s="167">
        <f>SUM(R176:R180)</f>
        <v>0</v>
      </c>
      <c r="S175" s="166"/>
      <c r="T175" s="168">
        <f>SUM(T176:T180)</f>
        <v>0</v>
      </c>
      <c r="AR175" s="169" t="s">
        <v>81</v>
      </c>
      <c r="AT175" s="170" t="s">
        <v>72</v>
      </c>
      <c r="AU175" s="170" t="s">
        <v>81</v>
      </c>
      <c r="AY175" s="169" t="s">
        <v>155</v>
      </c>
      <c r="BK175" s="171">
        <f>SUM(BK176:BK180)</f>
        <v>0</v>
      </c>
    </row>
    <row r="176" spans="1:65" s="2" customFormat="1" ht="16.5" customHeight="1" x14ac:dyDescent="0.2">
      <c r="A176" s="34"/>
      <c r="B176" s="35"/>
      <c r="C176" s="174" t="s">
        <v>414</v>
      </c>
      <c r="D176" s="174" t="s">
        <v>157</v>
      </c>
      <c r="E176" s="175" t="s">
        <v>2254</v>
      </c>
      <c r="F176" s="176" t="s">
        <v>2255</v>
      </c>
      <c r="G176" s="177" t="s">
        <v>2100</v>
      </c>
      <c r="H176" s="178">
        <v>1</v>
      </c>
      <c r="I176" s="179"/>
      <c r="J176" s="180">
        <f>ROUND(I176*H176,2)</f>
        <v>0</v>
      </c>
      <c r="K176" s="176" t="s">
        <v>19</v>
      </c>
      <c r="L176" s="39"/>
      <c r="M176" s="181" t="s">
        <v>19</v>
      </c>
      <c r="N176" s="182" t="s">
        <v>44</v>
      </c>
      <c r="O176" s="64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5" t="s">
        <v>161</v>
      </c>
      <c r="AT176" s="185" t="s">
        <v>157</v>
      </c>
      <c r="AU176" s="185" t="s">
        <v>83</v>
      </c>
      <c r="AY176" s="17" t="s">
        <v>155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7" t="s">
        <v>81</v>
      </c>
      <c r="BK176" s="186">
        <f>ROUND(I176*H176,2)</f>
        <v>0</v>
      </c>
      <c r="BL176" s="17" t="s">
        <v>161</v>
      </c>
      <c r="BM176" s="185" t="s">
        <v>2256</v>
      </c>
    </row>
    <row r="177" spans="1:65" s="2" customFormat="1" ht="19.2" x14ac:dyDescent="0.2">
      <c r="A177" s="34"/>
      <c r="B177" s="35"/>
      <c r="C177" s="36"/>
      <c r="D177" s="194" t="s">
        <v>2102</v>
      </c>
      <c r="E177" s="36"/>
      <c r="F177" s="238" t="s">
        <v>2257</v>
      </c>
      <c r="G177" s="36"/>
      <c r="H177" s="36"/>
      <c r="I177" s="189"/>
      <c r="J177" s="36"/>
      <c r="K177" s="36"/>
      <c r="L177" s="39"/>
      <c r="M177" s="190"/>
      <c r="N177" s="191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2102</v>
      </c>
      <c r="AU177" s="17" t="s">
        <v>83</v>
      </c>
    </row>
    <row r="178" spans="1:65" s="2" customFormat="1" ht="16.5" customHeight="1" x14ac:dyDescent="0.2">
      <c r="A178" s="34"/>
      <c r="B178" s="35"/>
      <c r="C178" s="174" t="s">
        <v>421</v>
      </c>
      <c r="D178" s="174" t="s">
        <v>157</v>
      </c>
      <c r="E178" s="175" t="s">
        <v>2258</v>
      </c>
      <c r="F178" s="176" t="s">
        <v>2259</v>
      </c>
      <c r="G178" s="177" t="s">
        <v>2100</v>
      </c>
      <c r="H178" s="178">
        <v>1</v>
      </c>
      <c r="I178" s="179"/>
      <c r="J178" s="180">
        <f>ROUND(I178*H178,2)</f>
        <v>0</v>
      </c>
      <c r="K178" s="176" t="s">
        <v>19</v>
      </c>
      <c r="L178" s="39"/>
      <c r="M178" s="181" t="s">
        <v>19</v>
      </c>
      <c r="N178" s="182" t="s">
        <v>44</v>
      </c>
      <c r="O178" s="64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5" t="s">
        <v>161</v>
      </c>
      <c r="AT178" s="185" t="s">
        <v>157</v>
      </c>
      <c r="AU178" s="185" t="s">
        <v>83</v>
      </c>
      <c r="AY178" s="17" t="s">
        <v>155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7" t="s">
        <v>81</v>
      </c>
      <c r="BK178" s="186">
        <f>ROUND(I178*H178,2)</f>
        <v>0</v>
      </c>
      <c r="BL178" s="17" t="s">
        <v>161</v>
      </c>
      <c r="BM178" s="185" t="s">
        <v>2260</v>
      </c>
    </row>
    <row r="179" spans="1:65" s="2" customFormat="1" ht="24.15" customHeight="1" x14ac:dyDescent="0.2">
      <c r="A179" s="34"/>
      <c r="B179" s="35"/>
      <c r="C179" s="174" t="s">
        <v>429</v>
      </c>
      <c r="D179" s="174" t="s">
        <v>157</v>
      </c>
      <c r="E179" s="175" t="s">
        <v>2261</v>
      </c>
      <c r="F179" s="176" t="s">
        <v>2262</v>
      </c>
      <c r="G179" s="177" t="s">
        <v>203</v>
      </c>
      <c r="H179" s="178">
        <v>1</v>
      </c>
      <c r="I179" s="179"/>
      <c r="J179" s="180">
        <f>ROUND(I179*H179,2)</f>
        <v>0</v>
      </c>
      <c r="K179" s="176" t="s">
        <v>160</v>
      </c>
      <c r="L179" s="39"/>
      <c r="M179" s="181" t="s">
        <v>19</v>
      </c>
      <c r="N179" s="182" t="s">
        <v>44</v>
      </c>
      <c r="O179" s="64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5" t="s">
        <v>251</v>
      </c>
      <c r="AT179" s="185" t="s">
        <v>157</v>
      </c>
      <c r="AU179" s="185" t="s">
        <v>83</v>
      </c>
      <c r="AY179" s="17" t="s">
        <v>155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7" t="s">
        <v>81</v>
      </c>
      <c r="BK179" s="186">
        <f>ROUND(I179*H179,2)</f>
        <v>0</v>
      </c>
      <c r="BL179" s="17" t="s">
        <v>251</v>
      </c>
      <c r="BM179" s="185" t="s">
        <v>2263</v>
      </c>
    </row>
    <row r="180" spans="1:65" s="2" customFormat="1" ht="10.199999999999999" x14ac:dyDescent="0.2">
      <c r="A180" s="34"/>
      <c r="B180" s="35"/>
      <c r="C180" s="36"/>
      <c r="D180" s="187" t="s">
        <v>163</v>
      </c>
      <c r="E180" s="36"/>
      <c r="F180" s="188" t="s">
        <v>2264</v>
      </c>
      <c r="G180" s="36"/>
      <c r="H180" s="36"/>
      <c r="I180" s="189"/>
      <c r="J180" s="36"/>
      <c r="K180" s="36"/>
      <c r="L180" s="39"/>
      <c r="M180" s="190"/>
      <c r="N180" s="191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83</v>
      </c>
    </row>
    <row r="181" spans="1:65" s="12" customFormat="1" ht="25.95" customHeight="1" x14ac:dyDescent="0.25">
      <c r="B181" s="158"/>
      <c r="C181" s="159"/>
      <c r="D181" s="160" t="s">
        <v>72</v>
      </c>
      <c r="E181" s="161" t="s">
        <v>2056</v>
      </c>
      <c r="F181" s="161" t="s">
        <v>2057</v>
      </c>
      <c r="G181" s="159"/>
      <c r="H181" s="159"/>
      <c r="I181" s="162"/>
      <c r="J181" s="163">
        <f>BK181</f>
        <v>0</v>
      </c>
      <c r="K181" s="159"/>
      <c r="L181" s="164"/>
      <c r="M181" s="165"/>
      <c r="N181" s="166"/>
      <c r="O181" s="166"/>
      <c r="P181" s="167">
        <f>SUM(P182:P184)</f>
        <v>0</v>
      </c>
      <c r="Q181" s="166"/>
      <c r="R181" s="167">
        <f>SUM(R182:R184)</f>
        <v>0</v>
      </c>
      <c r="S181" s="166"/>
      <c r="T181" s="168">
        <f>SUM(T182:T184)</f>
        <v>0</v>
      </c>
      <c r="AR181" s="169" t="s">
        <v>161</v>
      </c>
      <c r="AT181" s="170" t="s">
        <v>72</v>
      </c>
      <c r="AU181" s="170" t="s">
        <v>73</v>
      </c>
      <c r="AY181" s="169" t="s">
        <v>155</v>
      </c>
      <c r="BK181" s="171">
        <f>SUM(BK182:BK184)</f>
        <v>0</v>
      </c>
    </row>
    <row r="182" spans="1:65" s="2" customFormat="1" ht="24.15" customHeight="1" x14ac:dyDescent="0.2">
      <c r="A182" s="34"/>
      <c r="B182" s="35"/>
      <c r="C182" s="174" t="s">
        <v>435</v>
      </c>
      <c r="D182" s="174" t="s">
        <v>157</v>
      </c>
      <c r="E182" s="175" t="s">
        <v>2265</v>
      </c>
      <c r="F182" s="176" t="s">
        <v>2266</v>
      </c>
      <c r="G182" s="177" t="s">
        <v>2061</v>
      </c>
      <c r="H182" s="178">
        <v>16</v>
      </c>
      <c r="I182" s="179"/>
      <c r="J182" s="180">
        <f>ROUND(I182*H182,2)</f>
        <v>0</v>
      </c>
      <c r="K182" s="176" t="s">
        <v>160</v>
      </c>
      <c r="L182" s="39"/>
      <c r="M182" s="181" t="s">
        <v>19</v>
      </c>
      <c r="N182" s="182" t="s">
        <v>44</v>
      </c>
      <c r="O182" s="64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5" t="s">
        <v>2062</v>
      </c>
      <c r="AT182" s="185" t="s">
        <v>157</v>
      </c>
      <c r="AU182" s="185" t="s">
        <v>81</v>
      </c>
      <c r="AY182" s="17" t="s">
        <v>155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7" t="s">
        <v>81</v>
      </c>
      <c r="BK182" s="186">
        <f>ROUND(I182*H182,2)</f>
        <v>0</v>
      </c>
      <c r="BL182" s="17" t="s">
        <v>2062</v>
      </c>
      <c r="BM182" s="185" t="s">
        <v>2267</v>
      </c>
    </row>
    <row r="183" spans="1:65" s="2" customFormat="1" ht="10.199999999999999" x14ac:dyDescent="0.2">
      <c r="A183" s="34"/>
      <c r="B183" s="35"/>
      <c r="C183" s="36"/>
      <c r="D183" s="187" t="s">
        <v>163</v>
      </c>
      <c r="E183" s="36"/>
      <c r="F183" s="188" t="s">
        <v>2268</v>
      </c>
      <c r="G183" s="36"/>
      <c r="H183" s="36"/>
      <c r="I183" s="189"/>
      <c r="J183" s="36"/>
      <c r="K183" s="36"/>
      <c r="L183" s="39"/>
      <c r="M183" s="190"/>
      <c r="N183" s="191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81</v>
      </c>
    </row>
    <row r="184" spans="1:65" s="13" customFormat="1" ht="10.199999999999999" x14ac:dyDescent="0.2">
      <c r="B184" s="192"/>
      <c r="C184" s="193"/>
      <c r="D184" s="194" t="s">
        <v>165</v>
      </c>
      <c r="E184" s="195" t="s">
        <v>19</v>
      </c>
      <c r="F184" s="196" t="s">
        <v>2269</v>
      </c>
      <c r="G184" s="193"/>
      <c r="H184" s="197">
        <v>16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81</v>
      </c>
      <c r="AV184" s="13" t="s">
        <v>83</v>
      </c>
      <c r="AW184" s="13" t="s">
        <v>35</v>
      </c>
      <c r="AX184" s="13" t="s">
        <v>81</v>
      </c>
      <c r="AY184" s="203" t="s">
        <v>155</v>
      </c>
    </row>
    <row r="185" spans="1:65" s="12" customFormat="1" ht="25.95" customHeight="1" x14ac:dyDescent="0.25">
      <c r="B185" s="158"/>
      <c r="C185" s="159"/>
      <c r="D185" s="160" t="s">
        <v>72</v>
      </c>
      <c r="E185" s="161" t="s">
        <v>2270</v>
      </c>
      <c r="F185" s="161" t="s">
        <v>2271</v>
      </c>
      <c r="G185" s="159"/>
      <c r="H185" s="159"/>
      <c r="I185" s="162"/>
      <c r="J185" s="163">
        <f>BK185</f>
        <v>0</v>
      </c>
      <c r="K185" s="159"/>
      <c r="L185" s="164"/>
      <c r="M185" s="165"/>
      <c r="N185" s="166"/>
      <c r="O185" s="166"/>
      <c r="P185" s="167">
        <f>SUM(P186:P188)</f>
        <v>0</v>
      </c>
      <c r="Q185" s="166"/>
      <c r="R185" s="167">
        <f>SUM(R186:R188)</f>
        <v>0</v>
      </c>
      <c r="S185" s="166"/>
      <c r="T185" s="168">
        <f>SUM(T186:T188)</f>
        <v>0</v>
      </c>
      <c r="AR185" s="169" t="s">
        <v>183</v>
      </c>
      <c r="AT185" s="170" t="s">
        <v>72</v>
      </c>
      <c r="AU185" s="170" t="s">
        <v>73</v>
      </c>
      <c r="AY185" s="169" t="s">
        <v>155</v>
      </c>
      <c r="BK185" s="171">
        <f>SUM(BK186:BK188)</f>
        <v>0</v>
      </c>
    </row>
    <row r="186" spans="1:65" s="2" customFormat="1" ht="16.5" customHeight="1" x14ac:dyDescent="0.2">
      <c r="A186" s="34"/>
      <c r="B186" s="35"/>
      <c r="C186" s="174" t="s">
        <v>441</v>
      </c>
      <c r="D186" s="174" t="s">
        <v>157</v>
      </c>
      <c r="E186" s="175" t="s">
        <v>2272</v>
      </c>
      <c r="F186" s="176" t="s">
        <v>2273</v>
      </c>
      <c r="G186" s="177" t="s">
        <v>1007</v>
      </c>
      <c r="H186" s="178">
        <v>1</v>
      </c>
      <c r="I186" s="179"/>
      <c r="J186" s="180">
        <f>ROUND(I186*H186,2)</f>
        <v>0</v>
      </c>
      <c r="K186" s="176" t="s">
        <v>160</v>
      </c>
      <c r="L186" s="39"/>
      <c r="M186" s="181" t="s">
        <v>19</v>
      </c>
      <c r="N186" s="182" t="s">
        <v>44</v>
      </c>
      <c r="O186" s="64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2274</v>
      </c>
      <c r="AT186" s="185" t="s">
        <v>157</v>
      </c>
      <c r="AU186" s="185" t="s">
        <v>81</v>
      </c>
      <c r="AY186" s="17" t="s">
        <v>155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81</v>
      </c>
      <c r="BK186" s="186">
        <f>ROUND(I186*H186,2)</f>
        <v>0</v>
      </c>
      <c r="BL186" s="17" t="s">
        <v>2274</v>
      </c>
      <c r="BM186" s="185" t="s">
        <v>2275</v>
      </c>
    </row>
    <row r="187" spans="1:65" s="2" customFormat="1" ht="10.199999999999999" x14ac:dyDescent="0.2">
      <c r="A187" s="34"/>
      <c r="B187" s="35"/>
      <c r="C187" s="36"/>
      <c r="D187" s="187" t="s">
        <v>163</v>
      </c>
      <c r="E187" s="36"/>
      <c r="F187" s="188" t="s">
        <v>2276</v>
      </c>
      <c r="G187" s="36"/>
      <c r="H187" s="36"/>
      <c r="I187" s="189"/>
      <c r="J187" s="36"/>
      <c r="K187" s="36"/>
      <c r="L187" s="39"/>
      <c r="M187" s="190"/>
      <c r="N187" s="191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81</v>
      </c>
    </row>
    <row r="188" spans="1:65" s="2" customFormat="1" ht="19.2" x14ac:dyDescent="0.2">
      <c r="A188" s="34"/>
      <c r="B188" s="35"/>
      <c r="C188" s="36"/>
      <c r="D188" s="194" t="s">
        <v>2102</v>
      </c>
      <c r="E188" s="36"/>
      <c r="F188" s="238" t="s">
        <v>2277</v>
      </c>
      <c r="G188" s="36"/>
      <c r="H188" s="36"/>
      <c r="I188" s="189"/>
      <c r="J188" s="36"/>
      <c r="K188" s="36"/>
      <c r="L188" s="39"/>
      <c r="M188" s="190"/>
      <c r="N188" s="191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2102</v>
      </c>
      <c r="AU188" s="17" t="s">
        <v>81</v>
      </c>
    </row>
    <row r="189" spans="1:65" s="12" customFormat="1" ht="25.95" customHeight="1" x14ac:dyDescent="0.25">
      <c r="B189" s="158"/>
      <c r="C189" s="159"/>
      <c r="D189" s="160" t="s">
        <v>72</v>
      </c>
      <c r="E189" s="161" t="s">
        <v>2278</v>
      </c>
      <c r="F189" s="161" t="s">
        <v>2279</v>
      </c>
      <c r="G189" s="159"/>
      <c r="H189" s="159"/>
      <c r="I189" s="162"/>
      <c r="J189" s="163">
        <f>BK189</f>
        <v>0</v>
      </c>
      <c r="K189" s="159"/>
      <c r="L189" s="164"/>
      <c r="M189" s="165"/>
      <c r="N189" s="166"/>
      <c r="O189" s="166"/>
      <c r="P189" s="167">
        <f>SUM(P190:P192)</f>
        <v>0</v>
      </c>
      <c r="Q189" s="166"/>
      <c r="R189" s="167">
        <f>SUM(R190:R192)</f>
        <v>0</v>
      </c>
      <c r="S189" s="166"/>
      <c r="T189" s="168">
        <f>SUM(T190:T192)</f>
        <v>0</v>
      </c>
      <c r="AR189" s="169" t="s">
        <v>161</v>
      </c>
      <c r="AT189" s="170" t="s">
        <v>72</v>
      </c>
      <c r="AU189" s="170" t="s">
        <v>73</v>
      </c>
      <c r="AY189" s="169" t="s">
        <v>155</v>
      </c>
      <c r="BK189" s="171">
        <f>SUM(BK190:BK192)</f>
        <v>0</v>
      </c>
    </row>
    <row r="190" spans="1:65" s="2" customFormat="1" ht="16.5" customHeight="1" x14ac:dyDescent="0.2">
      <c r="A190" s="34"/>
      <c r="B190" s="35"/>
      <c r="C190" s="174" t="s">
        <v>448</v>
      </c>
      <c r="D190" s="174" t="s">
        <v>157</v>
      </c>
      <c r="E190" s="175" t="s">
        <v>2280</v>
      </c>
      <c r="F190" s="176" t="s">
        <v>2281</v>
      </c>
      <c r="G190" s="177" t="s">
        <v>2282</v>
      </c>
      <c r="H190" s="178">
        <v>1</v>
      </c>
      <c r="I190" s="179"/>
      <c r="J190" s="180">
        <f>ROUND(I190*H190,2)</f>
        <v>0</v>
      </c>
      <c r="K190" s="176" t="s">
        <v>160</v>
      </c>
      <c r="L190" s="39"/>
      <c r="M190" s="181" t="s">
        <v>19</v>
      </c>
      <c r="N190" s="182" t="s">
        <v>44</v>
      </c>
      <c r="O190" s="64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5" t="s">
        <v>2274</v>
      </c>
      <c r="AT190" s="185" t="s">
        <v>157</v>
      </c>
      <c r="AU190" s="185" t="s">
        <v>81</v>
      </c>
      <c r="AY190" s="17" t="s">
        <v>155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7" t="s">
        <v>81</v>
      </c>
      <c r="BK190" s="186">
        <f>ROUND(I190*H190,2)</f>
        <v>0</v>
      </c>
      <c r="BL190" s="17" t="s">
        <v>2274</v>
      </c>
      <c r="BM190" s="185" t="s">
        <v>2283</v>
      </c>
    </row>
    <row r="191" spans="1:65" s="2" customFormat="1" ht="10.199999999999999" x14ac:dyDescent="0.2">
      <c r="A191" s="34"/>
      <c r="B191" s="35"/>
      <c r="C191" s="36"/>
      <c r="D191" s="187" t="s">
        <v>163</v>
      </c>
      <c r="E191" s="36"/>
      <c r="F191" s="188" t="s">
        <v>2284</v>
      </c>
      <c r="G191" s="36"/>
      <c r="H191" s="36"/>
      <c r="I191" s="189"/>
      <c r="J191" s="36"/>
      <c r="K191" s="36"/>
      <c r="L191" s="39"/>
      <c r="M191" s="190"/>
      <c r="N191" s="191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81</v>
      </c>
    </row>
    <row r="192" spans="1:65" s="2" customFormat="1" ht="19.2" x14ac:dyDescent="0.2">
      <c r="A192" s="34"/>
      <c r="B192" s="35"/>
      <c r="C192" s="36"/>
      <c r="D192" s="194" t="s">
        <v>2102</v>
      </c>
      <c r="E192" s="36"/>
      <c r="F192" s="238" t="s">
        <v>2285</v>
      </c>
      <c r="G192" s="36"/>
      <c r="H192" s="36"/>
      <c r="I192" s="189"/>
      <c r="J192" s="36"/>
      <c r="K192" s="36"/>
      <c r="L192" s="39"/>
      <c r="M192" s="239"/>
      <c r="N192" s="240"/>
      <c r="O192" s="241"/>
      <c r="P192" s="241"/>
      <c r="Q192" s="241"/>
      <c r="R192" s="241"/>
      <c r="S192" s="241"/>
      <c r="T192" s="24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2102</v>
      </c>
      <c r="AU192" s="17" t="s">
        <v>81</v>
      </c>
    </row>
    <row r="193" spans="1:31" s="2" customFormat="1" ht="6.9" customHeight="1" x14ac:dyDescent="0.2">
      <c r="A193" s="34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39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algorithmName="SHA-512" hashValue="8W02PybbvDUwwaS8qMGlAm27HdUApRKrJGvz4CfQBHSwgsRCRXh/beKyuic0auAoJEAzGNH/+YE7H18cn+yXCg==" saltValue="x7/rTukrzvRDeGJm5lbKoLm3e9Tp0WkBMbYPc/LmDvQ9ygZp9zTGnNxw/1zqJW3vRzKJbZH7jO9lpmxjhbfaIQ==" spinCount="100000" sheet="1" objects="1" scenarios="1" formatColumns="0" formatRows="0" autoFilter="0"/>
  <autoFilter ref="C86:K19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00" r:id="rId1"/>
    <hyperlink ref="F105" r:id="rId2"/>
    <hyperlink ref="F109" r:id="rId3"/>
    <hyperlink ref="F117" r:id="rId4"/>
    <hyperlink ref="F170" r:id="rId5"/>
    <hyperlink ref="F180" r:id="rId6"/>
    <hyperlink ref="F183" r:id="rId7"/>
    <hyperlink ref="F187" r:id="rId8"/>
    <hyperlink ref="F191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topLeftCell="A98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89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83</v>
      </c>
    </row>
    <row r="4" spans="1:46" s="1" customFormat="1" ht="24.9" hidden="1" customHeight="1" x14ac:dyDescent="0.2">
      <c r="B4" s="20"/>
      <c r="D4" s="104" t="s">
        <v>105</v>
      </c>
      <c r="L4" s="20"/>
      <c r="M4" s="105" t="s">
        <v>10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106" t="s">
        <v>16</v>
      </c>
      <c r="L6" s="20"/>
    </row>
    <row r="7" spans="1:46" s="1" customFormat="1" ht="16.5" hidden="1" customHeight="1" x14ac:dyDescent="0.2">
      <c r="B7" s="20"/>
      <c r="E7" s="297" t="str">
        <f>'Rekapitulace zakázky'!K6</f>
        <v>KD Klub Horní Bříza – elektroinstalace a stavební obnova</v>
      </c>
      <c r="F7" s="298"/>
      <c r="G7" s="298"/>
      <c r="H7" s="298"/>
      <c r="L7" s="20"/>
    </row>
    <row r="8" spans="1:46" s="2" customFormat="1" ht="12" hidden="1" customHeight="1" x14ac:dyDescent="0.2">
      <c r="A8" s="34"/>
      <c r="B8" s="39"/>
      <c r="C8" s="34"/>
      <c r="D8" s="106" t="s">
        <v>106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 x14ac:dyDescent="0.2">
      <c r="A9" s="34"/>
      <c r="B9" s="39"/>
      <c r="C9" s="34"/>
      <c r="D9" s="34"/>
      <c r="E9" s="299" t="s">
        <v>2286</v>
      </c>
      <c r="F9" s="300"/>
      <c r="G9" s="300"/>
      <c r="H9" s="300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 x14ac:dyDescent="0.2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 x14ac:dyDescent="0.2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zakázky'!AN8</f>
        <v>Vyplň údaj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 x14ac:dyDescent="0.2">
      <c r="A14" s="34"/>
      <c r="B14" s="39"/>
      <c r="C14" s="34"/>
      <c r="D14" s="106" t="s">
        <v>24</v>
      </c>
      <c r="E14" s="34"/>
      <c r="F14" s="34"/>
      <c r="G14" s="34"/>
      <c r="H14" s="34"/>
      <c r="I14" s="106" t="s">
        <v>25</v>
      </c>
      <c r="J14" s="108" t="str">
        <f>IF('Rekapitulace zakázky'!AN10="","",'Rekapitulace zakázky'!AN10)</f>
        <v>00257770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 x14ac:dyDescent="0.2">
      <c r="A15" s="34"/>
      <c r="B15" s="39"/>
      <c r="C15" s="34"/>
      <c r="D15" s="34"/>
      <c r="E15" s="108" t="str">
        <f>IF('Rekapitulace zakázky'!E11="","",'Rekapitulace zakázky'!E11)</f>
        <v>Město Horní Bříza, Třída 1. Máje 300, Horní Bříza</v>
      </c>
      <c r="F15" s="34"/>
      <c r="G15" s="34"/>
      <c r="H15" s="34"/>
      <c r="I15" s="106" t="s">
        <v>28</v>
      </c>
      <c r="J15" s="108" t="str">
        <f>IF('Rekapitulace zakázky'!AN11="","",'Rekapitulace zakázky'!AN11)</f>
        <v>CZ00257770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 x14ac:dyDescent="0.2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25</v>
      </c>
      <c r="J17" s="30" t="str">
        <f>'Rekapitulace zakázky'!AN13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 x14ac:dyDescent="0.2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06" t="s">
        <v>28</v>
      </c>
      <c r="J18" s="30" t="str">
        <f>'Rekapitulace zakázky'!AN14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 x14ac:dyDescent="0.2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25</v>
      </c>
      <c r="J20" s="108" t="str">
        <f>IF('Rekapitulace zakázky'!AN16="","",'Rekapitulace zakázky'!AN16)</f>
        <v>01256386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 x14ac:dyDescent="0.2">
      <c r="A21" s="34"/>
      <c r="B21" s="39"/>
      <c r="C21" s="34"/>
      <c r="D21" s="34"/>
      <c r="E21" s="108" t="str">
        <f>IF('Rekapitulace zakázky'!E17="","",'Rekapitulace zakázky'!E17)</f>
        <v>Ing. Jaroslav Suchý</v>
      </c>
      <c r="F21" s="34"/>
      <c r="G21" s="34"/>
      <c r="H21" s="34"/>
      <c r="I21" s="106" t="s">
        <v>28</v>
      </c>
      <c r="J21" s="108" t="str">
        <f>IF('Rekapitulace zakázky'!AN17="","",'Rekapitulace zakázky'!AN17)</f>
        <v/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 x14ac:dyDescent="0.2">
      <c r="A23" s="34"/>
      <c r="B23" s="39"/>
      <c r="C23" s="34"/>
      <c r="D23" s="106" t="s">
        <v>36</v>
      </c>
      <c r="E23" s="34"/>
      <c r="F23" s="34"/>
      <c r="G23" s="34"/>
      <c r="H23" s="34"/>
      <c r="I23" s="106" t="s">
        <v>25</v>
      </c>
      <c r="J23" s="108" t="str">
        <f>IF('Rekapitulace zakázky'!AN19="","",'Rekapitulace zakázky'!AN19)</f>
        <v>01256386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 x14ac:dyDescent="0.2">
      <c r="A24" s="34"/>
      <c r="B24" s="39"/>
      <c r="C24" s="34"/>
      <c r="D24" s="34"/>
      <c r="E24" s="108" t="str">
        <f>IF('Rekapitulace zakázky'!E20="","",'Rekapitulace zakázky'!E20)</f>
        <v>Ing. Jaroslav Suchý</v>
      </c>
      <c r="F24" s="34"/>
      <c r="G24" s="34"/>
      <c r="H24" s="34"/>
      <c r="I24" s="106" t="s">
        <v>28</v>
      </c>
      <c r="J24" s="108" t="str">
        <f>IF('Rekapitulace zakázky'!AN20="","",'Rekapitulace zakázky'!AN20)</f>
        <v/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 x14ac:dyDescent="0.2">
      <c r="A26" s="34"/>
      <c r="B26" s="39"/>
      <c r="C26" s="34"/>
      <c r="D26" s="106" t="s">
        <v>37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 x14ac:dyDescent="0.2">
      <c r="A27" s="110"/>
      <c r="B27" s="111"/>
      <c r="C27" s="110"/>
      <c r="D27" s="110"/>
      <c r="E27" s="303" t="s">
        <v>19</v>
      </c>
      <c r="F27" s="303"/>
      <c r="G27" s="303"/>
      <c r="H27" s="30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 x14ac:dyDescent="0.2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 x14ac:dyDescent="0.2">
      <c r="A30" s="34"/>
      <c r="B30" s="39"/>
      <c r="C30" s="34"/>
      <c r="D30" s="114" t="s">
        <v>39</v>
      </c>
      <c r="E30" s="34"/>
      <c r="F30" s="34"/>
      <c r="G30" s="34"/>
      <c r="H30" s="34"/>
      <c r="I30" s="34"/>
      <c r="J30" s="115">
        <f>ROUND(J82,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 x14ac:dyDescent="0.2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 x14ac:dyDescent="0.2">
      <c r="A32" s="34"/>
      <c r="B32" s="39"/>
      <c r="C32" s="34"/>
      <c r="D32" s="34"/>
      <c r="E32" s="34"/>
      <c r="F32" s="116" t="s">
        <v>41</v>
      </c>
      <c r="G32" s="34"/>
      <c r="H32" s="34"/>
      <c r="I32" s="116" t="s">
        <v>40</v>
      </c>
      <c r="J32" s="116" t="s">
        <v>42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 x14ac:dyDescent="0.2">
      <c r="A33" s="34"/>
      <c r="B33" s="39"/>
      <c r="C33" s="34"/>
      <c r="D33" s="117" t="s">
        <v>43</v>
      </c>
      <c r="E33" s="106" t="s">
        <v>44</v>
      </c>
      <c r="F33" s="118">
        <f>ROUND((SUM(BE82:BE295)),  2)</f>
        <v>0</v>
      </c>
      <c r="G33" s="34"/>
      <c r="H33" s="34"/>
      <c r="I33" s="119">
        <v>0.21</v>
      </c>
      <c r="J33" s="118">
        <f>ROUND(((SUM(BE82:BE295))*I33),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 x14ac:dyDescent="0.2">
      <c r="A34" s="34"/>
      <c r="B34" s="39"/>
      <c r="C34" s="34"/>
      <c r="D34" s="34"/>
      <c r="E34" s="106" t="s">
        <v>45</v>
      </c>
      <c r="F34" s="118">
        <f>ROUND((SUM(BF82:BF295)),  2)</f>
        <v>0</v>
      </c>
      <c r="G34" s="34"/>
      <c r="H34" s="34"/>
      <c r="I34" s="119">
        <v>0.15</v>
      </c>
      <c r="J34" s="118">
        <f>ROUND(((SUM(BF82:BF295))*I34),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 x14ac:dyDescent="0.2">
      <c r="A35" s="34"/>
      <c r="B35" s="39"/>
      <c r="C35" s="34"/>
      <c r="D35" s="34"/>
      <c r="E35" s="106" t="s">
        <v>46</v>
      </c>
      <c r="F35" s="118">
        <f>ROUND((SUM(BG82:BG295)),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 x14ac:dyDescent="0.2">
      <c r="A36" s="34"/>
      <c r="B36" s="39"/>
      <c r="C36" s="34"/>
      <c r="D36" s="34"/>
      <c r="E36" s="106" t="s">
        <v>47</v>
      </c>
      <c r="F36" s="118">
        <f>ROUND((SUM(BH82:BH295)),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9"/>
      <c r="C37" s="34"/>
      <c r="D37" s="34"/>
      <c r="E37" s="106" t="s">
        <v>48</v>
      </c>
      <c r="F37" s="118">
        <f>ROUND((SUM(BI82:BI295)),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 x14ac:dyDescent="0.2">
      <c r="A39" s="34"/>
      <c r="B39" s="39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 x14ac:dyDescent="0.2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hidden="1" customHeight="1" x14ac:dyDescent="0.2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hidden="1" customHeight="1" x14ac:dyDescent="0.2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304" t="str">
        <f>E7</f>
        <v>KD Klub Horní Bříza – elektroinstalace a stavební obnova</v>
      </c>
      <c r="F48" s="305"/>
      <c r="G48" s="305"/>
      <c r="H48" s="305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57" t="str">
        <f>E9</f>
        <v>SO 01g - Silnoproudá elektrotechnika</v>
      </c>
      <c r="F50" s="306"/>
      <c r="G50" s="306"/>
      <c r="H50" s="306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>Horní Bříza č.p. 365</v>
      </c>
      <c r="G52" s="36"/>
      <c r="H52" s="36"/>
      <c r="I52" s="29" t="s">
        <v>23</v>
      </c>
      <c r="J52" s="59" t="str">
        <f>IF(J12="","",J12)</f>
        <v>Vyplň údaj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hidden="1" customHeight="1" x14ac:dyDescent="0.2">
      <c r="A54" s="34"/>
      <c r="B54" s="35"/>
      <c r="C54" s="29" t="s">
        <v>24</v>
      </c>
      <c r="D54" s="36"/>
      <c r="E54" s="36"/>
      <c r="F54" s="27" t="str">
        <f>E15</f>
        <v>Město Horní Bříza, Třída 1. Máje 300, Horní Bříza</v>
      </c>
      <c r="G54" s="36"/>
      <c r="H54" s="36"/>
      <c r="I54" s="29" t="s">
        <v>32</v>
      </c>
      <c r="J54" s="32" t="str">
        <f>E21</f>
        <v>Ing. Jaroslav Suchý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hidden="1" customHeight="1" x14ac:dyDescent="0.2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Ing. Jaroslav Suchý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1" t="s">
        <v>109</v>
      </c>
      <c r="D57" s="132"/>
      <c r="E57" s="132"/>
      <c r="F57" s="132"/>
      <c r="G57" s="132"/>
      <c r="H57" s="132"/>
      <c r="I57" s="132"/>
      <c r="J57" s="133" t="s">
        <v>110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hidden="1" customHeight="1" x14ac:dyDescent="0.2">
      <c r="A59" s="34"/>
      <c r="B59" s="35"/>
      <c r="C59" s="134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" hidden="1" customHeight="1" x14ac:dyDescent="0.2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95" hidden="1" customHeight="1" x14ac:dyDescent="0.2">
      <c r="B61" s="141"/>
      <c r="C61" s="142"/>
      <c r="D61" s="143" t="s">
        <v>2287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" hidden="1" customHeight="1" x14ac:dyDescent="0.2">
      <c r="B62" s="135"/>
      <c r="C62" s="136"/>
      <c r="D62" s="137" t="s">
        <v>139</v>
      </c>
      <c r="E62" s="138"/>
      <c r="F62" s="138"/>
      <c r="G62" s="138"/>
      <c r="H62" s="138"/>
      <c r="I62" s="138"/>
      <c r="J62" s="139">
        <f>J289</f>
        <v>0</v>
      </c>
      <c r="K62" s="136"/>
      <c r="L62" s="140"/>
    </row>
    <row r="63" spans="1:47" s="2" customFormat="1" ht="21.75" hidden="1" customHeight="1" x14ac:dyDescent="0.2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hidden="1" customHeight="1" x14ac:dyDescent="0.2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0.199999999999999" hidden="1" x14ac:dyDescent="0.2"/>
    <row r="66" spans="1:31" ht="10.199999999999999" hidden="1" x14ac:dyDescent="0.2"/>
    <row r="67" spans="1:31" ht="10.199999999999999" hidden="1" x14ac:dyDescent="0.2"/>
    <row r="68" spans="1:31" s="2" customFormat="1" ht="6.9" customHeight="1" x14ac:dyDescent="0.2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 x14ac:dyDescent="0.2">
      <c r="A69" s="34"/>
      <c r="B69" s="35"/>
      <c r="C69" s="23" t="s">
        <v>140</v>
      </c>
      <c r="D69" s="36"/>
      <c r="E69" s="36"/>
      <c r="F69" s="36"/>
      <c r="G69" s="36"/>
      <c r="H69" s="36"/>
      <c r="I69" s="36"/>
      <c r="J69" s="36"/>
      <c r="K69" s="36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 x14ac:dyDescent="0.2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 x14ac:dyDescent="0.2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 x14ac:dyDescent="0.2">
      <c r="A72" s="34"/>
      <c r="B72" s="35"/>
      <c r="C72" s="36"/>
      <c r="D72" s="36"/>
      <c r="E72" s="304" t="str">
        <f>E7</f>
        <v>KD Klub Horní Bříza – elektroinstalace a stavební obnova</v>
      </c>
      <c r="F72" s="305"/>
      <c r="G72" s="305"/>
      <c r="H72" s="305"/>
      <c r="I72" s="36"/>
      <c r="J72" s="36"/>
      <c r="K72" s="36"/>
      <c r="L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 x14ac:dyDescent="0.2">
      <c r="A73" s="34"/>
      <c r="B73" s="35"/>
      <c r="C73" s="29" t="s">
        <v>106</v>
      </c>
      <c r="D73" s="36"/>
      <c r="E73" s="36"/>
      <c r="F73" s="36"/>
      <c r="G73" s="36"/>
      <c r="H73" s="36"/>
      <c r="I73" s="36"/>
      <c r="J73" s="36"/>
      <c r="K73" s="36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 x14ac:dyDescent="0.2">
      <c r="A74" s="34"/>
      <c r="B74" s="35"/>
      <c r="C74" s="36"/>
      <c r="D74" s="36"/>
      <c r="E74" s="257" t="str">
        <f>E9</f>
        <v>SO 01g - Silnoproudá elektrotechnika</v>
      </c>
      <c r="F74" s="306"/>
      <c r="G74" s="306"/>
      <c r="H74" s="30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 x14ac:dyDescent="0.2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 x14ac:dyDescent="0.2">
      <c r="A76" s="34"/>
      <c r="B76" s="35"/>
      <c r="C76" s="29" t="s">
        <v>21</v>
      </c>
      <c r="D76" s="36"/>
      <c r="E76" s="36"/>
      <c r="F76" s="27" t="str">
        <f>F12</f>
        <v>Horní Bříza č.p. 365</v>
      </c>
      <c r="G76" s="36"/>
      <c r="H76" s="36"/>
      <c r="I76" s="29" t="s">
        <v>23</v>
      </c>
      <c r="J76" s="59" t="str">
        <f>IF(J12="","",J12)</f>
        <v>Vyplň údaj</v>
      </c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 x14ac:dyDescent="0.2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15" customHeight="1" x14ac:dyDescent="0.2">
      <c r="A78" s="34"/>
      <c r="B78" s="35"/>
      <c r="C78" s="29" t="s">
        <v>24</v>
      </c>
      <c r="D78" s="36"/>
      <c r="E78" s="36"/>
      <c r="F78" s="27" t="str">
        <f>E15</f>
        <v>Město Horní Bříza, Třída 1. Máje 300, Horní Bříza</v>
      </c>
      <c r="G78" s="36"/>
      <c r="H78" s="36"/>
      <c r="I78" s="29" t="s">
        <v>32</v>
      </c>
      <c r="J78" s="32" t="str">
        <f>E21</f>
        <v>Ing. Jaroslav Suchý</v>
      </c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15" customHeight="1" x14ac:dyDescent="0.2">
      <c r="A79" s="34"/>
      <c r="B79" s="35"/>
      <c r="C79" s="29" t="s">
        <v>30</v>
      </c>
      <c r="D79" s="36"/>
      <c r="E79" s="36"/>
      <c r="F79" s="27" t="str">
        <f>IF(E18="","",E18)</f>
        <v>Vyplň údaj</v>
      </c>
      <c r="G79" s="36"/>
      <c r="H79" s="36"/>
      <c r="I79" s="29" t="s">
        <v>36</v>
      </c>
      <c r="J79" s="32" t="str">
        <f>E24</f>
        <v>Ing. Jaroslav Suchý</v>
      </c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 x14ac:dyDescent="0.2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 x14ac:dyDescent="0.2">
      <c r="A81" s="147"/>
      <c r="B81" s="148"/>
      <c r="C81" s="149" t="s">
        <v>141</v>
      </c>
      <c r="D81" s="150" t="s">
        <v>58</v>
      </c>
      <c r="E81" s="150" t="s">
        <v>54</v>
      </c>
      <c r="F81" s="150" t="s">
        <v>55</v>
      </c>
      <c r="G81" s="150" t="s">
        <v>142</v>
      </c>
      <c r="H81" s="150" t="s">
        <v>143</v>
      </c>
      <c r="I81" s="150" t="s">
        <v>144</v>
      </c>
      <c r="J81" s="150" t="s">
        <v>110</v>
      </c>
      <c r="K81" s="151" t="s">
        <v>145</v>
      </c>
      <c r="L81" s="152"/>
      <c r="M81" s="68" t="s">
        <v>19</v>
      </c>
      <c r="N81" s="69" t="s">
        <v>43</v>
      </c>
      <c r="O81" s="69" t="s">
        <v>146</v>
      </c>
      <c r="P81" s="69" t="s">
        <v>147</v>
      </c>
      <c r="Q81" s="69" t="s">
        <v>148</v>
      </c>
      <c r="R81" s="69" t="s">
        <v>149</v>
      </c>
      <c r="S81" s="69" t="s">
        <v>150</v>
      </c>
      <c r="T81" s="70" t="s">
        <v>151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8" customHeight="1" x14ac:dyDescent="0.3">
      <c r="A82" s="34"/>
      <c r="B82" s="35"/>
      <c r="C82" s="75" t="s">
        <v>152</v>
      </c>
      <c r="D82" s="36"/>
      <c r="E82" s="36"/>
      <c r="F82" s="36"/>
      <c r="G82" s="36"/>
      <c r="H82" s="36"/>
      <c r="I82" s="36"/>
      <c r="J82" s="153">
        <f>BK82</f>
        <v>0</v>
      </c>
      <c r="K82" s="36"/>
      <c r="L82" s="39"/>
      <c r="M82" s="71"/>
      <c r="N82" s="154"/>
      <c r="O82" s="72"/>
      <c r="P82" s="155">
        <f>P83+P289</f>
        <v>0</v>
      </c>
      <c r="Q82" s="72"/>
      <c r="R82" s="155">
        <f>R83+R289</f>
        <v>1.9693000000000001</v>
      </c>
      <c r="S82" s="72"/>
      <c r="T82" s="156">
        <f>T83+T289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111</v>
      </c>
      <c r="BK82" s="157">
        <f>BK83+BK289</f>
        <v>0</v>
      </c>
    </row>
    <row r="83" spans="1:65" s="12" customFormat="1" ht="25.95" customHeight="1" x14ac:dyDescent="0.25">
      <c r="B83" s="158"/>
      <c r="C83" s="159"/>
      <c r="D83" s="160" t="s">
        <v>72</v>
      </c>
      <c r="E83" s="161" t="s">
        <v>582</v>
      </c>
      <c r="F83" s="161" t="s">
        <v>583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1.9693000000000001</v>
      </c>
      <c r="S83" s="166"/>
      <c r="T83" s="168">
        <f>T84</f>
        <v>0</v>
      </c>
      <c r="AR83" s="169" t="s">
        <v>83</v>
      </c>
      <c r="AT83" s="170" t="s">
        <v>72</v>
      </c>
      <c r="AU83" s="170" t="s">
        <v>73</v>
      </c>
      <c r="AY83" s="169" t="s">
        <v>155</v>
      </c>
      <c r="BK83" s="171">
        <f>BK84</f>
        <v>0</v>
      </c>
    </row>
    <row r="84" spans="1:65" s="12" customFormat="1" ht="22.8" customHeight="1" x14ac:dyDescent="0.25">
      <c r="B84" s="158"/>
      <c r="C84" s="159"/>
      <c r="D84" s="160" t="s">
        <v>72</v>
      </c>
      <c r="E84" s="172" t="s">
        <v>2288</v>
      </c>
      <c r="F84" s="172" t="s">
        <v>2289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SUM(P85:P288)</f>
        <v>0</v>
      </c>
      <c r="Q84" s="166"/>
      <c r="R84" s="167">
        <f>SUM(R85:R288)</f>
        <v>1.9693000000000001</v>
      </c>
      <c r="S84" s="166"/>
      <c r="T84" s="168">
        <f>SUM(T85:T288)</f>
        <v>0</v>
      </c>
      <c r="AR84" s="169" t="s">
        <v>83</v>
      </c>
      <c r="AT84" s="170" t="s">
        <v>72</v>
      </c>
      <c r="AU84" s="170" t="s">
        <v>81</v>
      </c>
      <c r="AY84" s="169" t="s">
        <v>155</v>
      </c>
      <c r="BK84" s="171">
        <f>SUM(BK85:BK288)</f>
        <v>0</v>
      </c>
    </row>
    <row r="85" spans="1:65" s="2" customFormat="1" ht="24.15" customHeight="1" x14ac:dyDescent="0.2">
      <c r="A85" s="34"/>
      <c r="B85" s="35"/>
      <c r="C85" s="174" t="s">
        <v>81</v>
      </c>
      <c r="D85" s="174" t="s">
        <v>157</v>
      </c>
      <c r="E85" s="175" t="s">
        <v>2290</v>
      </c>
      <c r="F85" s="176" t="s">
        <v>2291</v>
      </c>
      <c r="G85" s="177" t="s">
        <v>171</v>
      </c>
      <c r="H85" s="178">
        <v>500</v>
      </c>
      <c r="I85" s="179"/>
      <c r="J85" s="180">
        <f>ROUND(I85*H85,2)</f>
        <v>0</v>
      </c>
      <c r="K85" s="176" t="s">
        <v>160</v>
      </c>
      <c r="L85" s="39"/>
      <c r="M85" s="181" t="s">
        <v>19</v>
      </c>
      <c r="N85" s="182" t="s">
        <v>44</v>
      </c>
      <c r="O85" s="64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5" t="s">
        <v>251</v>
      </c>
      <c r="AT85" s="185" t="s">
        <v>157</v>
      </c>
      <c r="AU85" s="185" t="s">
        <v>83</v>
      </c>
      <c r="AY85" s="17" t="s">
        <v>155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7" t="s">
        <v>81</v>
      </c>
      <c r="BK85" s="186">
        <f>ROUND(I85*H85,2)</f>
        <v>0</v>
      </c>
      <c r="BL85" s="17" t="s">
        <v>251</v>
      </c>
      <c r="BM85" s="185" t="s">
        <v>2292</v>
      </c>
    </row>
    <row r="86" spans="1:65" s="2" customFormat="1" ht="10.199999999999999" x14ac:dyDescent="0.2">
      <c r="A86" s="34"/>
      <c r="B86" s="35"/>
      <c r="C86" s="36"/>
      <c r="D86" s="187" t="s">
        <v>163</v>
      </c>
      <c r="E86" s="36"/>
      <c r="F86" s="188" t="s">
        <v>2293</v>
      </c>
      <c r="G86" s="36"/>
      <c r="H86" s="36"/>
      <c r="I86" s="189"/>
      <c r="J86" s="36"/>
      <c r="K86" s="36"/>
      <c r="L86" s="39"/>
      <c r="M86" s="190"/>
      <c r="N86" s="191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163</v>
      </c>
      <c r="AU86" s="17" t="s">
        <v>83</v>
      </c>
    </row>
    <row r="87" spans="1:65" s="2" customFormat="1" ht="16.5" customHeight="1" x14ac:dyDescent="0.2">
      <c r="A87" s="34"/>
      <c r="B87" s="35"/>
      <c r="C87" s="215" t="s">
        <v>83</v>
      </c>
      <c r="D87" s="215" t="s">
        <v>336</v>
      </c>
      <c r="E87" s="216" t="s">
        <v>2294</v>
      </c>
      <c r="F87" s="217" t="s">
        <v>2295</v>
      </c>
      <c r="G87" s="218" t="s">
        <v>171</v>
      </c>
      <c r="H87" s="219">
        <v>500</v>
      </c>
      <c r="I87" s="220"/>
      <c r="J87" s="221">
        <f>ROUND(I87*H87,2)</f>
        <v>0</v>
      </c>
      <c r="K87" s="217" t="s">
        <v>160</v>
      </c>
      <c r="L87" s="222"/>
      <c r="M87" s="223" t="s">
        <v>19</v>
      </c>
      <c r="N87" s="224" t="s">
        <v>44</v>
      </c>
      <c r="O87" s="64"/>
      <c r="P87" s="183">
        <f>O87*H87</f>
        <v>0</v>
      </c>
      <c r="Q87" s="183">
        <v>4.0000000000000003E-5</v>
      </c>
      <c r="R87" s="183">
        <f>Q87*H87</f>
        <v>0.02</v>
      </c>
      <c r="S87" s="183">
        <v>0</v>
      </c>
      <c r="T87" s="184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5" t="s">
        <v>349</v>
      </c>
      <c r="AT87" s="185" t="s">
        <v>336</v>
      </c>
      <c r="AU87" s="185" t="s">
        <v>83</v>
      </c>
      <c r="AY87" s="17" t="s">
        <v>155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7" t="s">
        <v>81</v>
      </c>
      <c r="BK87" s="186">
        <f>ROUND(I87*H87,2)</f>
        <v>0</v>
      </c>
      <c r="BL87" s="17" t="s">
        <v>251</v>
      </c>
      <c r="BM87" s="185" t="s">
        <v>2296</v>
      </c>
    </row>
    <row r="88" spans="1:65" s="2" customFormat="1" ht="24.15" customHeight="1" x14ac:dyDescent="0.2">
      <c r="A88" s="34"/>
      <c r="B88" s="35"/>
      <c r="C88" s="174" t="s">
        <v>100</v>
      </c>
      <c r="D88" s="174" t="s">
        <v>157</v>
      </c>
      <c r="E88" s="175" t="s">
        <v>2297</v>
      </c>
      <c r="F88" s="176" t="s">
        <v>2298</v>
      </c>
      <c r="G88" s="177" t="s">
        <v>307</v>
      </c>
      <c r="H88" s="178">
        <v>50</v>
      </c>
      <c r="I88" s="179"/>
      <c r="J88" s="180">
        <f>ROUND(I88*H88,2)</f>
        <v>0</v>
      </c>
      <c r="K88" s="176" t="s">
        <v>160</v>
      </c>
      <c r="L88" s="39"/>
      <c r="M88" s="181" t="s">
        <v>19</v>
      </c>
      <c r="N88" s="182" t="s">
        <v>44</v>
      </c>
      <c r="O88" s="64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5" t="s">
        <v>251</v>
      </c>
      <c r="AT88" s="185" t="s">
        <v>157</v>
      </c>
      <c r="AU88" s="185" t="s">
        <v>83</v>
      </c>
      <c r="AY88" s="17" t="s">
        <v>155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7" t="s">
        <v>81</v>
      </c>
      <c r="BK88" s="186">
        <f>ROUND(I88*H88,2)</f>
        <v>0</v>
      </c>
      <c r="BL88" s="17" t="s">
        <v>251</v>
      </c>
      <c r="BM88" s="185" t="s">
        <v>2299</v>
      </c>
    </row>
    <row r="89" spans="1:65" s="2" customFormat="1" ht="10.199999999999999" x14ac:dyDescent="0.2">
      <c r="A89" s="34"/>
      <c r="B89" s="35"/>
      <c r="C89" s="36"/>
      <c r="D89" s="187" t="s">
        <v>163</v>
      </c>
      <c r="E89" s="36"/>
      <c r="F89" s="188" t="s">
        <v>2300</v>
      </c>
      <c r="G89" s="36"/>
      <c r="H89" s="36"/>
      <c r="I89" s="189"/>
      <c r="J89" s="36"/>
      <c r="K89" s="36"/>
      <c r="L89" s="39"/>
      <c r="M89" s="190"/>
      <c r="N89" s="191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163</v>
      </c>
      <c r="AU89" s="17" t="s">
        <v>83</v>
      </c>
    </row>
    <row r="90" spans="1:65" s="2" customFormat="1" ht="16.5" customHeight="1" x14ac:dyDescent="0.2">
      <c r="A90" s="34"/>
      <c r="B90" s="35"/>
      <c r="C90" s="215" t="s">
        <v>161</v>
      </c>
      <c r="D90" s="215" t="s">
        <v>336</v>
      </c>
      <c r="E90" s="216" t="s">
        <v>2301</v>
      </c>
      <c r="F90" s="217" t="s">
        <v>2302</v>
      </c>
      <c r="G90" s="218" t="s">
        <v>307</v>
      </c>
      <c r="H90" s="219">
        <v>50</v>
      </c>
      <c r="I90" s="220"/>
      <c r="J90" s="221">
        <f>ROUND(I90*H90,2)</f>
        <v>0</v>
      </c>
      <c r="K90" s="217" t="s">
        <v>160</v>
      </c>
      <c r="L90" s="222"/>
      <c r="M90" s="223" t="s">
        <v>19</v>
      </c>
      <c r="N90" s="224" t="s">
        <v>44</v>
      </c>
      <c r="O90" s="64"/>
      <c r="P90" s="183">
        <f>O90*H90</f>
        <v>0</v>
      </c>
      <c r="Q90" s="183">
        <v>6.9999999999999994E-5</v>
      </c>
      <c r="R90" s="183">
        <f>Q90*H90</f>
        <v>3.4999999999999996E-3</v>
      </c>
      <c r="S90" s="183">
        <v>0</v>
      </c>
      <c r="T90" s="184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5" t="s">
        <v>349</v>
      </c>
      <c r="AT90" s="185" t="s">
        <v>336</v>
      </c>
      <c r="AU90" s="185" t="s">
        <v>83</v>
      </c>
      <c r="AY90" s="17" t="s">
        <v>155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7" t="s">
        <v>81</v>
      </c>
      <c r="BK90" s="186">
        <f>ROUND(I90*H90,2)</f>
        <v>0</v>
      </c>
      <c r="BL90" s="17" t="s">
        <v>251</v>
      </c>
      <c r="BM90" s="185" t="s">
        <v>2303</v>
      </c>
    </row>
    <row r="91" spans="1:65" s="2" customFormat="1" ht="24.15" customHeight="1" x14ac:dyDescent="0.2">
      <c r="A91" s="34"/>
      <c r="B91" s="35"/>
      <c r="C91" s="174" t="s">
        <v>183</v>
      </c>
      <c r="D91" s="174" t="s">
        <v>157</v>
      </c>
      <c r="E91" s="175" t="s">
        <v>2304</v>
      </c>
      <c r="F91" s="176" t="s">
        <v>2305</v>
      </c>
      <c r="G91" s="177" t="s">
        <v>307</v>
      </c>
      <c r="H91" s="178">
        <v>550</v>
      </c>
      <c r="I91" s="179"/>
      <c r="J91" s="180">
        <f>ROUND(I91*H91,2)</f>
        <v>0</v>
      </c>
      <c r="K91" s="176" t="s">
        <v>160</v>
      </c>
      <c r="L91" s="39"/>
      <c r="M91" s="181" t="s">
        <v>19</v>
      </c>
      <c r="N91" s="182" t="s">
        <v>44</v>
      </c>
      <c r="O91" s="64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5" t="s">
        <v>251</v>
      </c>
      <c r="AT91" s="185" t="s">
        <v>157</v>
      </c>
      <c r="AU91" s="185" t="s">
        <v>83</v>
      </c>
      <c r="AY91" s="17" t="s">
        <v>155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7" t="s">
        <v>81</v>
      </c>
      <c r="BK91" s="186">
        <f>ROUND(I91*H91,2)</f>
        <v>0</v>
      </c>
      <c r="BL91" s="17" t="s">
        <v>251</v>
      </c>
      <c r="BM91" s="185" t="s">
        <v>2306</v>
      </c>
    </row>
    <row r="92" spans="1:65" s="2" customFormat="1" ht="10.199999999999999" x14ac:dyDescent="0.2">
      <c r="A92" s="34"/>
      <c r="B92" s="35"/>
      <c r="C92" s="36"/>
      <c r="D92" s="187" t="s">
        <v>163</v>
      </c>
      <c r="E92" s="36"/>
      <c r="F92" s="188" t="s">
        <v>2307</v>
      </c>
      <c r="G92" s="36"/>
      <c r="H92" s="36"/>
      <c r="I92" s="189"/>
      <c r="J92" s="36"/>
      <c r="K92" s="36"/>
      <c r="L92" s="39"/>
      <c r="M92" s="190"/>
      <c r="N92" s="191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163</v>
      </c>
      <c r="AU92" s="17" t="s">
        <v>83</v>
      </c>
    </row>
    <row r="93" spans="1:65" s="13" customFormat="1" ht="10.199999999999999" x14ac:dyDescent="0.2">
      <c r="B93" s="192"/>
      <c r="C93" s="193"/>
      <c r="D93" s="194" t="s">
        <v>165</v>
      </c>
      <c r="E93" s="195" t="s">
        <v>19</v>
      </c>
      <c r="F93" s="196" t="s">
        <v>2308</v>
      </c>
      <c r="G93" s="193"/>
      <c r="H93" s="197">
        <v>550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165</v>
      </c>
      <c r="AU93" s="203" t="s">
        <v>83</v>
      </c>
      <c r="AV93" s="13" t="s">
        <v>83</v>
      </c>
      <c r="AW93" s="13" t="s">
        <v>35</v>
      </c>
      <c r="AX93" s="13" t="s">
        <v>81</v>
      </c>
      <c r="AY93" s="203" t="s">
        <v>155</v>
      </c>
    </row>
    <row r="94" spans="1:65" s="2" customFormat="1" ht="16.5" customHeight="1" x14ac:dyDescent="0.2">
      <c r="A94" s="34"/>
      <c r="B94" s="35"/>
      <c r="C94" s="215" t="s">
        <v>188</v>
      </c>
      <c r="D94" s="215" t="s">
        <v>336</v>
      </c>
      <c r="E94" s="216" t="s">
        <v>2309</v>
      </c>
      <c r="F94" s="217" t="s">
        <v>2310</v>
      </c>
      <c r="G94" s="218" t="s">
        <v>307</v>
      </c>
      <c r="H94" s="219">
        <v>50</v>
      </c>
      <c r="I94" s="220"/>
      <c r="J94" s="221">
        <f>ROUND(I94*H94,2)</f>
        <v>0</v>
      </c>
      <c r="K94" s="217" t="s">
        <v>160</v>
      </c>
      <c r="L94" s="222"/>
      <c r="M94" s="223" t="s">
        <v>19</v>
      </c>
      <c r="N94" s="224" t="s">
        <v>44</v>
      </c>
      <c r="O94" s="64"/>
      <c r="P94" s="183">
        <f>O94*H94</f>
        <v>0</v>
      </c>
      <c r="Q94" s="183">
        <v>1.1E-4</v>
      </c>
      <c r="R94" s="183">
        <f>Q94*H94</f>
        <v>5.5000000000000005E-3</v>
      </c>
      <c r="S94" s="183">
        <v>0</v>
      </c>
      <c r="T94" s="184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5" t="s">
        <v>349</v>
      </c>
      <c r="AT94" s="185" t="s">
        <v>336</v>
      </c>
      <c r="AU94" s="185" t="s">
        <v>83</v>
      </c>
      <c r="AY94" s="17" t="s">
        <v>155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7" t="s">
        <v>81</v>
      </c>
      <c r="BK94" s="186">
        <f>ROUND(I94*H94,2)</f>
        <v>0</v>
      </c>
      <c r="BL94" s="17" t="s">
        <v>251</v>
      </c>
      <c r="BM94" s="185" t="s">
        <v>2311</v>
      </c>
    </row>
    <row r="95" spans="1:65" s="2" customFormat="1" ht="16.5" customHeight="1" x14ac:dyDescent="0.2">
      <c r="A95" s="34"/>
      <c r="B95" s="35"/>
      <c r="C95" s="215" t="s">
        <v>193</v>
      </c>
      <c r="D95" s="215" t="s">
        <v>336</v>
      </c>
      <c r="E95" s="216" t="s">
        <v>2312</v>
      </c>
      <c r="F95" s="217" t="s">
        <v>2313</v>
      </c>
      <c r="G95" s="218" t="s">
        <v>307</v>
      </c>
      <c r="H95" s="219">
        <v>500</v>
      </c>
      <c r="I95" s="220"/>
      <c r="J95" s="221">
        <f>ROUND(I95*H95,2)</f>
        <v>0</v>
      </c>
      <c r="K95" s="217" t="s">
        <v>160</v>
      </c>
      <c r="L95" s="222"/>
      <c r="M95" s="223" t="s">
        <v>19</v>
      </c>
      <c r="N95" s="224" t="s">
        <v>44</v>
      </c>
      <c r="O95" s="64"/>
      <c r="P95" s="183">
        <f>O95*H95</f>
        <v>0</v>
      </c>
      <c r="Q95" s="183">
        <v>1.7000000000000001E-4</v>
      </c>
      <c r="R95" s="183">
        <f>Q95*H95</f>
        <v>8.5000000000000006E-2</v>
      </c>
      <c r="S95" s="183">
        <v>0</v>
      </c>
      <c r="T95" s="184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5" t="s">
        <v>349</v>
      </c>
      <c r="AT95" s="185" t="s">
        <v>336</v>
      </c>
      <c r="AU95" s="185" t="s">
        <v>83</v>
      </c>
      <c r="AY95" s="17" t="s">
        <v>155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7" t="s">
        <v>81</v>
      </c>
      <c r="BK95" s="186">
        <f>ROUND(I95*H95,2)</f>
        <v>0</v>
      </c>
      <c r="BL95" s="17" t="s">
        <v>251</v>
      </c>
      <c r="BM95" s="185" t="s">
        <v>2314</v>
      </c>
    </row>
    <row r="96" spans="1:65" s="2" customFormat="1" ht="24.15" customHeight="1" x14ac:dyDescent="0.2">
      <c r="A96" s="34"/>
      <c r="B96" s="35"/>
      <c r="C96" s="174" t="s">
        <v>200</v>
      </c>
      <c r="D96" s="174" t="s">
        <v>157</v>
      </c>
      <c r="E96" s="175" t="s">
        <v>2315</v>
      </c>
      <c r="F96" s="176" t="s">
        <v>2316</v>
      </c>
      <c r="G96" s="177" t="s">
        <v>307</v>
      </c>
      <c r="H96" s="178">
        <v>50</v>
      </c>
      <c r="I96" s="179"/>
      <c r="J96" s="180">
        <f>ROUND(I96*H96,2)</f>
        <v>0</v>
      </c>
      <c r="K96" s="176" t="s">
        <v>160</v>
      </c>
      <c r="L96" s="39"/>
      <c r="M96" s="181" t="s">
        <v>19</v>
      </c>
      <c r="N96" s="182" t="s">
        <v>44</v>
      </c>
      <c r="O96" s="64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5" t="s">
        <v>251</v>
      </c>
      <c r="AT96" s="185" t="s">
        <v>157</v>
      </c>
      <c r="AU96" s="185" t="s">
        <v>83</v>
      </c>
      <c r="AY96" s="17" t="s">
        <v>155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7" t="s">
        <v>81</v>
      </c>
      <c r="BK96" s="186">
        <f>ROUND(I96*H96,2)</f>
        <v>0</v>
      </c>
      <c r="BL96" s="17" t="s">
        <v>251</v>
      </c>
      <c r="BM96" s="185" t="s">
        <v>2317</v>
      </c>
    </row>
    <row r="97" spans="1:65" s="2" customFormat="1" ht="10.199999999999999" x14ac:dyDescent="0.2">
      <c r="A97" s="34"/>
      <c r="B97" s="35"/>
      <c r="C97" s="36"/>
      <c r="D97" s="187" t="s">
        <v>163</v>
      </c>
      <c r="E97" s="36"/>
      <c r="F97" s="188" t="s">
        <v>2318</v>
      </c>
      <c r="G97" s="36"/>
      <c r="H97" s="36"/>
      <c r="I97" s="189"/>
      <c r="J97" s="36"/>
      <c r="K97" s="36"/>
      <c r="L97" s="39"/>
      <c r="M97" s="190"/>
      <c r="N97" s="191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163</v>
      </c>
      <c r="AU97" s="17" t="s">
        <v>83</v>
      </c>
    </row>
    <row r="98" spans="1:65" s="2" customFormat="1" ht="16.5" customHeight="1" x14ac:dyDescent="0.2">
      <c r="A98" s="34"/>
      <c r="B98" s="35"/>
      <c r="C98" s="215" t="s">
        <v>207</v>
      </c>
      <c r="D98" s="215" t="s">
        <v>336</v>
      </c>
      <c r="E98" s="216" t="s">
        <v>2319</v>
      </c>
      <c r="F98" s="217" t="s">
        <v>2320</v>
      </c>
      <c r="G98" s="218" t="s">
        <v>307</v>
      </c>
      <c r="H98" s="219">
        <v>50</v>
      </c>
      <c r="I98" s="220"/>
      <c r="J98" s="221">
        <f>ROUND(I98*H98,2)</f>
        <v>0</v>
      </c>
      <c r="K98" s="217" t="s">
        <v>160</v>
      </c>
      <c r="L98" s="222"/>
      <c r="M98" s="223" t="s">
        <v>19</v>
      </c>
      <c r="N98" s="224" t="s">
        <v>44</v>
      </c>
      <c r="O98" s="64"/>
      <c r="P98" s="183">
        <f>O98*H98</f>
        <v>0</v>
      </c>
      <c r="Q98" s="183">
        <v>2.5000000000000001E-4</v>
      </c>
      <c r="R98" s="183">
        <f>Q98*H98</f>
        <v>1.2500000000000001E-2</v>
      </c>
      <c r="S98" s="183">
        <v>0</v>
      </c>
      <c r="T98" s="184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5" t="s">
        <v>349</v>
      </c>
      <c r="AT98" s="185" t="s">
        <v>336</v>
      </c>
      <c r="AU98" s="185" t="s">
        <v>83</v>
      </c>
      <c r="AY98" s="17" t="s">
        <v>155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7" t="s">
        <v>81</v>
      </c>
      <c r="BK98" s="186">
        <f>ROUND(I98*H98,2)</f>
        <v>0</v>
      </c>
      <c r="BL98" s="17" t="s">
        <v>251</v>
      </c>
      <c r="BM98" s="185" t="s">
        <v>2321</v>
      </c>
    </row>
    <row r="99" spans="1:65" s="2" customFormat="1" ht="24.15" customHeight="1" x14ac:dyDescent="0.2">
      <c r="A99" s="34"/>
      <c r="B99" s="35"/>
      <c r="C99" s="174" t="s">
        <v>213</v>
      </c>
      <c r="D99" s="174" t="s">
        <v>157</v>
      </c>
      <c r="E99" s="175" t="s">
        <v>2322</v>
      </c>
      <c r="F99" s="176" t="s">
        <v>2323</v>
      </c>
      <c r="G99" s="177" t="s">
        <v>307</v>
      </c>
      <c r="H99" s="178">
        <v>20</v>
      </c>
      <c r="I99" s="179"/>
      <c r="J99" s="180">
        <f>ROUND(I99*H99,2)</f>
        <v>0</v>
      </c>
      <c r="K99" s="176" t="s">
        <v>160</v>
      </c>
      <c r="L99" s="39"/>
      <c r="M99" s="181" t="s">
        <v>19</v>
      </c>
      <c r="N99" s="182" t="s">
        <v>44</v>
      </c>
      <c r="O99" s="64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5" t="s">
        <v>251</v>
      </c>
      <c r="AT99" s="185" t="s">
        <v>157</v>
      </c>
      <c r="AU99" s="185" t="s">
        <v>83</v>
      </c>
      <c r="AY99" s="17" t="s">
        <v>155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7" t="s">
        <v>81</v>
      </c>
      <c r="BK99" s="186">
        <f>ROUND(I99*H99,2)</f>
        <v>0</v>
      </c>
      <c r="BL99" s="17" t="s">
        <v>251</v>
      </c>
      <c r="BM99" s="185" t="s">
        <v>2324</v>
      </c>
    </row>
    <row r="100" spans="1:65" s="2" customFormat="1" ht="10.199999999999999" x14ac:dyDescent="0.2">
      <c r="A100" s="34"/>
      <c r="B100" s="35"/>
      <c r="C100" s="36"/>
      <c r="D100" s="187" t="s">
        <v>163</v>
      </c>
      <c r="E100" s="36"/>
      <c r="F100" s="188" t="s">
        <v>2325</v>
      </c>
      <c r="G100" s="36"/>
      <c r="H100" s="36"/>
      <c r="I100" s="189"/>
      <c r="J100" s="36"/>
      <c r="K100" s="36"/>
      <c r="L100" s="39"/>
      <c r="M100" s="190"/>
      <c r="N100" s="191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83</v>
      </c>
    </row>
    <row r="101" spans="1:65" s="2" customFormat="1" ht="16.5" customHeight="1" x14ac:dyDescent="0.2">
      <c r="A101" s="34"/>
      <c r="B101" s="35"/>
      <c r="C101" s="215" t="s">
        <v>218</v>
      </c>
      <c r="D101" s="215" t="s">
        <v>336</v>
      </c>
      <c r="E101" s="216" t="s">
        <v>2326</v>
      </c>
      <c r="F101" s="217" t="s">
        <v>2327</v>
      </c>
      <c r="G101" s="218" t="s">
        <v>307</v>
      </c>
      <c r="H101" s="219">
        <v>20</v>
      </c>
      <c r="I101" s="220"/>
      <c r="J101" s="221">
        <f>ROUND(I101*H101,2)</f>
        <v>0</v>
      </c>
      <c r="K101" s="217" t="s">
        <v>160</v>
      </c>
      <c r="L101" s="222"/>
      <c r="M101" s="223" t="s">
        <v>19</v>
      </c>
      <c r="N101" s="224" t="s">
        <v>44</v>
      </c>
      <c r="O101" s="64"/>
      <c r="P101" s="183">
        <f>O101*H101</f>
        <v>0</v>
      </c>
      <c r="Q101" s="183">
        <v>4.8000000000000001E-4</v>
      </c>
      <c r="R101" s="183">
        <f>Q101*H101</f>
        <v>9.6000000000000009E-3</v>
      </c>
      <c r="S101" s="183">
        <v>0</v>
      </c>
      <c r="T101" s="184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5" t="s">
        <v>349</v>
      </c>
      <c r="AT101" s="185" t="s">
        <v>336</v>
      </c>
      <c r="AU101" s="185" t="s">
        <v>83</v>
      </c>
      <c r="AY101" s="17" t="s">
        <v>155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7" t="s">
        <v>81</v>
      </c>
      <c r="BK101" s="186">
        <f>ROUND(I101*H101,2)</f>
        <v>0</v>
      </c>
      <c r="BL101" s="17" t="s">
        <v>251</v>
      </c>
      <c r="BM101" s="185" t="s">
        <v>2328</v>
      </c>
    </row>
    <row r="102" spans="1:65" s="2" customFormat="1" ht="21.75" customHeight="1" x14ac:dyDescent="0.2">
      <c r="A102" s="34"/>
      <c r="B102" s="35"/>
      <c r="C102" s="174" t="s">
        <v>224</v>
      </c>
      <c r="D102" s="174" t="s">
        <v>157</v>
      </c>
      <c r="E102" s="175" t="s">
        <v>2329</v>
      </c>
      <c r="F102" s="176" t="s">
        <v>2330</v>
      </c>
      <c r="G102" s="177" t="s">
        <v>307</v>
      </c>
      <c r="H102" s="178">
        <v>15</v>
      </c>
      <c r="I102" s="179"/>
      <c r="J102" s="180">
        <f>ROUND(I102*H102,2)</f>
        <v>0</v>
      </c>
      <c r="K102" s="176" t="s">
        <v>160</v>
      </c>
      <c r="L102" s="39"/>
      <c r="M102" s="181" t="s">
        <v>19</v>
      </c>
      <c r="N102" s="182" t="s">
        <v>44</v>
      </c>
      <c r="O102" s="64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5" t="s">
        <v>251</v>
      </c>
      <c r="AT102" s="185" t="s">
        <v>157</v>
      </c>
      <c r="AU102" s="185" t="s">
        <v>83</v>
      </c>
      <c r="AY102" s="17" t="s">
        <v>155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7" t="s">
        <v>81</v>
      </c>
      <c r="BK102" s="186">
        <f>ROUND(I102*H102,2)</f>
        <v>0</v>
      </c>
      <c r="BL102" s="17" t="s">
        <v>251</v>
      </c>
      <c r="BM102" s="185" t="s">
        <v>2331</v>
      </c>
    </row>
    <row r="103" spans="1:65" s="2" customFormat="1" ht="10.199999999999999" x14ac:dyDescent="0.2">
      <c r="A103" s="34"/>
      <c r="B103" s="35"/>
      <c r="C103" s="36"/>
      <c r="D103" s="187" t="s">
        <v>163</v>
      </c>
      <c r="E103" s="36"/>
      <c r="F103" s="188" t="s">
        <v>2332</v>
      </c>
      <c r="G103" s="36"/>
      <c r="H103" s="36"/>
      <c r="I103" s="189"/>
      <c r="J103" s="36"/>
      <c r="K103" s="36"/>
      <c r="L103" s="39"/>
      <c r="M103" s="190"/>
      <c r="N103" s="19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163</v>
      </c>
      <c r="AU103" s="17" t="s">
        <v>83</v>
      </c>
    </row>
    <row r="104" spans="1:65" s="2" customFormat="1" ht="24.15" customHeight="1" x14ac:dyDescent="0.2">
      <c r="A104" s="34"/>
      <c r="B104" s="35"/>
      <c r="C104" s="215" t="s">
        <v>230</v>
      </c>
      <c r="D104" s="215" t="s">
        <v>336</v>
      </c>
      <c r="E104" s="216" t="s">
        <v>2333</v>
      </c>
      <c r="F104" s="217" t="s">
        <v>2334</v>
      </c>
      <c r="G104" s="218" t="s">
        <v>307</v>
      </c>
      <c r="H104" s="219">
        <v>15</v>
      </c>
      <c r="I104" s="220"/>
      <c r="J104" s="221">
        <f>ROUND(I104*H104,2)</f>
        <v>0</v>
      </c>
      <c r="K104" s="217" t="s">
        <v>160</v>
      </c>
      <c r="L104" s="222"/>
      <c r="M104" s="223" t="s">
        <v>19</v>
      </c>
      <c r="N104" s="224" t="s">
        <v>44</v>
      </c>
      <c r="O104" s="64"/>
      <c r="P104" s="183">
        <f>O104*H104</f>
        <v>0</v>
      </c>
      <c r="Q104" s="183">
        <v>2.0000000000000001E-4</v>
      </c>
      <c r="R104" s="183">
        <f>Q104*H104</f>
        <v>3.0000000000000001E-3</v>
      </c>
      <c r="S104" s="183">
        <v>0</v>
      </c>
      <c r="T104" s="184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5" t="s">
        <v>349</v>
      </c>
      <c r="AT104" s="185" t="s">
        <v>336</v>
      </c>
      <c r="AU104" s="185" t="s">
        <v>83</v>
      </c>
      <c r="AY104" s="17" t="s">
        <v>155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7" t="s">
        <v>81</v>
      </c>
      <c r="BK104" s="186">
        <f>ROUND(I104*H104,2)</f>
        <v>0</v>
      </c>
      <c r="BL104" s="17" t="s">
        <v>251</v>
      </c>
      <c r="BM104" s="185" t="s">
        <v>2335</v>
      </c>
    </row>
    <row r="105" spans="1:65" s="2" customFormat="1" ht="24.15" customHeight="1" x14ac:dyDescent="0.2">
      <c r="A105" s="34"/>
      <c r="B105" s="35"/>
      <c r="C105" s="174" t="s">
        <v>236</v>
      </c>
      <c r="D105" s="174" t="s">
        <v>157</v>
      </c>
      <c r="E105" s="175" t="s">
        <v>2336</v>
      </c>
      <c r="F105" s="176" t="s">
        <v>2337</v>
      </c>
      <c r="G105" s="177" t="s">
        <v>307</v>
      </c>
      <c r="H105" s="178">
        <v>5</v>
      </c>
      <c r="I105" s="179"/>
      <c r="J105" s="180">
        <f>ROUND(I105*H105,2)</f>
        <v>0</v>
      </c>
      <c r="K105" s="176" t="s">
        <v>160</v>
      </c>
      <c r="L105" s="39"/>
      <c r="M105" s="181" t="s">
        <v>19</v>
      </c>
      <c r="N105" s="182" t="s">
        <v>44</v>
      </c>
      <c r="O105" s="64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5" t="s">
        <v>251</v>
      </c>
      <c r="AT105" s="185" t="s">
        <v>157</v>
      </c>
      <c r="AU105" s="185" t="s">
        <v>83</v>
      </c>
      <c r="AY105" s="17" t="s">
        <v>155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7" t="s">
        <v>81</v>
      </c>
      <c r="BK105" s="186">
        <f>ROUND(I105*H105,2)</f>
        <v>0</v>
      </c>
      <c r="BL105" s="17" t="s">
        <v>251</v>
      </c>
      <c r="BM105" s="185" t="s">
        <v>2338</v>
      </c>
    </row>
    <row r="106" spans="1:65" s="2" customFormat="1" ht="10.199999999999999" x14ac:dyDescent="0.2">
      <c r="A106" s="34"/>
      <c r="B106" s="35"/>
      <c r="C106" s="36"/>
      <c r="D106" s="187" t="s">
        <v>163</v>
      </c>
      <c r="E106" s="36"/>
      <c r="F106" s="188" t="s">
        <v>2339</v>
      </c>
      <c r="G106" s="36"/>
      <c r="H106" s="36"/>
      <c r="I106" s="189"/>
      <c r="J106" s="36"/>
      <c r="K106" s="36"/>
      <c r="L106" s="39"/>
      <c r="M106" s="190"/>
      <c r="N106" s="191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163</v>
      </c>
      <c r="AU106" s="17" t="s">
        <v>83</v>
      </c>
    </row>
    <row r="107" spans="1:65" s="2" customFormat="1" ht="24.15" customHeight="1" x14ac:dyDescent="0.2">
      <c r="A107" s="34"/>
      <c r="B107" s="35"/>
      <c r="C107" s="215" t="s">
        <v>8</v>
      </c>
      <c r="D107" s="215" t="s">
        <v>336</v>
      </c>
      <c r="E107" s="216" t="s">
        <v>2340</v>
      </c>
      <c r="F107" s="217" t="s">
        <v>2341</v>
      </c>
      <c r="G107" s="218" t="s">
        <v>307</v>
      </c>
      <c r="H107" s="219">
        <v>5</v>
      </c>
      <c r="I107" s="220"/>
      <c r="J107" s="221">
        <f>ROUND(I107*H107,2)</f>
        <v>0</v>
      </c>
      <c r="K107" s="217" t="s">
        <v>160</v>
      </c>
      <c r="L107" s="222"/>
      <c r="M107" s="223" t="s">
        <v>19</v>
      </c>
      <c r="N107" s="224" t="s">
        <v>44</v>
      </c>
      <c r="O107" s="64"/>
      <c r="P107" s="183">
        <f>O107*H107</f>
        <v>0</v>
      </c>
      <c r="Q107" s="183">
        <v>4.0999999999999999E-4</v>
      </c>
      <c r="R107" s="183">
        <f>Q107*H107</f>
        <v>2.0499999999999997E-3</v>
      </c>
      <c r="S107" s="183">
        <v>0</v>
      </c>
      <c r="T107" s="184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5" t="s">
        <v>349</v>
      </c>
      <c r="AT107" s="185" t="s">
        <v>336</v>
      </c>
      <c r="AU107" s="185" t="s">
        <v>83</v>
      </c>
      <c r="AY107" s="17" t="s">
        <v>155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7" t="s">
        <v>81</v>
      </c>
      <c r="BK107" s="186">
        <f>ROUND(I107*H107,2)</f>
        <v>0</v>
      </c>
      <c r="BL107" s="17" t="s">
        <v>251</v>
      </c>
      <c r="BM107" s="185" t="s">
        <v>2342</v>
      </c>
    </row>
    <row r="108" spans="1:65" s="2" customFormat="1" ht="24.15" customHeight="1" x14ac:dyDescent="0.2">
      <c r="A108" s="34"/>
      <c r="B108" s="35"/>
      <c r="C108" s="174" t="s">
        <v>251</v>
      </c>
      <c r="D108" s="174" t="s">
        <v>157</v>
      </c>
      <c r="E108" s="175" t="s">
        <v>2343</v>
      </c>
      <c r="F108" s="176" t="s">
        <v>2344</v>
      </c>
      <c r="G108" s="177" t="s">
        <v>307</v>
      </c>
      <c r="H108" s="178">
        <v>10</v>
      </c>
      <c r="I108" s="179"/>
      <c r="J108" s="180">
        <f>ROUND(I108*H108,2)</f>
        <v>0</v>
      </c>
      <c r="K108" s="176" t="s">
        <v>160</v>
      </c>
      <c r="L108" s="39"/>
      <c r="M108" s="181" t="s">
        <v>19</v>
      </c>
      <c r="N108" s="182" t="s">
        <v>44</v>
      </c>
      <c r="O108" s="64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5" t="s">
        <v>251</v>
      </c>
      <c r="AT108" s="185" t="s">
        <v>157</v>
      </c>
      <c r="AU108" s="185" t="s">
        <v>83</v>
      </c>
      <c r="AY108" s="17" t="s">
        <v>155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7" t="s">
        <v>81</v>
      </c>
      <c r="BK108" s="186">
        <f>ROUND(I108*H108,2)</f>
        <v>0</v>
      </c>
      <c r="BL108" s="17" t="s">
        <v>251</v>
      </c>
      <c r="BM108" s="185" t="s">
        <v>2345</v>
      </c>
    </row>
    <row r="109" spans="1:65" s="2" customFormat="1" ht="10.199999999999999" x14ac:dyDescent="0.2">
      <c r="A109" s="34"/>
      <c r="B109" s="35"/>
      <c r="C109" s="36"/>
      <c r="D109" s="187" t="s">
        <v>163</v>
      </c>
      <c r="E109" s="36"/>
      <c r="F109" s="188" t="s">
        <v>2346</v>
      </c>
      <c r="G109" s="36"/>
      <c r="H109" s="36"/>
      <c r="I109" s="189"/>
      <c r="J109" s="36"/>
      <c r="K109" s="36"/>
      <c r="L109" s="39"/>
      <c r="M109" s="190"/>
      <c r="N109" s="191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83</v>
      </c>
    </row>
    <row r="110" spans="1:65" s="2" customFormat="1" ht="24.15" customHeight="1" x14ac:dyDescent="0.2">
      <c r="A110" s="34"/>
      <c r="B110" s="35"/>
      <c r="C110" s="215" t="s">
        <v>257</v>
      </c>
      <c r="D110" s="215" t="s">
        <v>336</v>
      </c>
      <c r="E110" s="216" t="s">
        <v>2347</v>
      </c>
      <c r="F110" s="217" t="s">
        <v>2348</v>
      </c>
      <c r="G110" s="218" t="s">
        <v>307</v>
      </c>
      <c r="H110" s="219">
        <v>10</v>
      </c>
      <c r="I110" s="220"/>
      <c r="J110" s="221">
        <f>ROUND(I110*H110,2)</f>
        <v>0</v>
      </c>
      <c r="K110" s="217" t="s">
        <v>160</v>
      </c>
      <c r="L110" s="222"/>
      <c r="M110" s="223" t="s">
        <v>19</v>
      </c>
      <c r="N110" s="224" t="s">
        <v>44</v>
      </c>
      <c r="O110" s="64"/>
      <c r="P110" s="183">
        <f>O110*H110</f>
        <v>0</v>
      </c>
      <c r="Q110" s="183">
        <v>5.5000000000000003E-4</v>
      </c>
      <c r="R110" s="183">
        <f>Q110*H110</f>
        <v>5.5000000000000005E-3</v>
      </c>
      <c r="S110" s="183">
        <v>0</v>
      </c>
      <c r="T110" s="184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5" t="s">
        <v>349</v>
      </c>
      <c r="AT110" s="185" t="s">
        <v>336</v>
      </c>
      <c r="AU110" s="185" t="s">
        <v>83</v>
      </c>
      <c r="AY110" s="17" t="s">
        <v>155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7" t="s">
        <v>81</v>
      </c>
      <c r="BK110" s="186">
        <f>ROUND(I110*H110,2)</f>
        <v>0</v>
      </c>
      <c r="BL110" s="17" t="s">
        <v>251</v>
      </c>
      <c r="BM110" s="185" t="s">
        <v>2349</v>
      </c>
    </row>
    <row r="111" spans="1:65" s="2" customFormat="1" ht="24.15" customHeight="1" x14ac:dyDescent="0.2">
      <c r="A111" s="34"/>
      <c r="B111" s="35"/>
      <c r="C111" s="174" t="s">
        <v>263</v>
      </c>
      <c r="D111" s="174" t="s">
        <v>157</v>
      </c>
      <c r="E111" s="175" t="s">
        <v>2350</v>
      </c>
      <c r="F111" s="176" t="s">
        <v>2351</v>
      </c>
      <c r="G111" s="177" t="s">
        <v>307</v>
      </c>
      <c r="H111" s="178">
        <v>2410</v>
      </c>
      <c r="I111" s="179"/>
      <c r="J111" s="180">
        <f>ROUND(I111*H111,2)</f>
        <v>0</v>
      </c>
      <c r="K111" s="176" t="s">
        <v>160</v>
      </c>
      <c r="L111" s="39"/>
      <c r="M111" s="181" t="s">
        <v>19</v>
      </c>
      <c r="N111" s="182" t="s">
        <v>44</v>
      </c>
      <c r="O111" s="64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5" t="s">
        <v>251</v>
      </c>
      <c r="AT111" s="185" t="s">
        <v>157</v>
      </c>
      <c r="AU111" s="185" t="s">
        <v>83</v>
      </c>
      <c r="AY111" s="17" t="s">
        <v>155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7" t="s">
        <v>81</v>
      </c>
      <c r="BK111" s="186">
        <f>ROUND(I111*H111,2)</f>
        <v>0</v>
      </c>
      <c r="BL111" s="17" t="s">
        <v>251</v>
      </c>
      <c r="BM111" s="185" t="s">
        <v>2352</v>
      </c>
    </row>
    <row r="112" spans="1:65" s="2" customFormat="1" ht="10.199999999999999" x14ac:dyDescent="0.2">
      <c r="A112" s="34"/>
      <c r="B112" s="35"/>
      <c r="C112" s="36"/>
      <c r="D112" s="187" t="s">
        <v>163</v>
      </c>
      <c r="E112" s="36"/>
      <c r="F112" s="188" t="s">
        <v>2353</v>
      </c>
      <c r="G112" s="36"/>
      <c r="H112" s="36"/>
      <c r="I112" s="189"/>
      <c r="J112" s="36"/>
      <c r="K112" s="36"/>
      <c r="L112" s="39"/>
      <c r="M112" s="190"/>
      <c r="N112" s="191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163</v>
      </c>
      <c r="AU112" s="17" t="s">
        <v>83</v>
      </c>
    </row>
    <row r="113" spans="1:65" s="13" customFormat="1" ht="10.199999999999999" x14ac:dyDescent="0.2">
      <c r="B113" s="192"/>
      <c r="C113" s="193"/>
      <c r="D113" s="194" t="s">
        <v>165</v>
      </c>
      <c r="E113" s="195" t="s">
        <v>19</v>
      </c>
      <c r="F113" s="196" t="s">
        <v>2354</v>
      </c>
      <c r="G113" s="193"/>
      <c r="H113" s="197">
        <v>2410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165</v>
      </c>
      <c r="AU113" s="203" t="s">
        <v>83</v>
      </c>
      <c r="AV113" s="13" t="s">
        <v>83</v>
      </c>
      <c r="AW113" s="13" t="s">
        <v>35</v>
      </c>
      <c r="AX113" s="13" t="s">
        <v>81</v>
      </c>
      <c r="AY113" s="203" t="s">
        <v>155</v>
      </c>
    </row>
    <row r="114" spans="1:65" s="2" customFormat="1" ht="16.5" customHeight="1" x14ac:dyDescent="0.2">
      <c r="A114" s="34"/>
      <c r="B114" s="35"/>
      <c r="C114" s="215" t="s">
        <v>270</v>
      </c>
      <c r="D114" s="215" t="s">
        <v>336</v>
      </c>
      <c r="E114" s="216" t="s">
        <v>2355</v>
      </c>
      <c r="F114" s="217" t="s">
        <v>2356</v>
      </c>
      <c r="G114" s="218" t="s">
        <v>307</v>
      </c>
      <c r="H114" s="219">
        <v>2410</v>
      </c>
      <c r="I114" s="220"/>
      <c r="J114" s="221">
        <f>ROUND(I114*H114,2)</f>
        <v>0</v>
      </c>
      <c r="K114" s="217" t="s">
        <v>160</v>
      </c>
      <c r="L114" s="222"/>
      <c r="M114" s="223" t="s">
        <v>19</v>
      </c>
      <c r="N114" s="224" t="s">
        <v>44</v>
      </c>
      <c r="O114" s="64"/>
      <c r="P114" s="183">
        <f>O114*H114</f>
        <v>0</v>
      </c>
      <c r="Q114" s="183">
        <v>1.2E-4</v>
      </c>
      <c r="R114" s="183">
        <f>Q114*H114</f>
        <v>0.28920000000000001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349</v>
      </c>
      <c r="AT114" s="185" t="s">
        <v>336</v>
      </c>
      <c r="AU114" s="185" t="s">
        <v>83</v>
      </c>
      <c r="AY114" s="17" t="s">
        <v>155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81</v>
      </c>
      <c r="BK114" s="186">
        <f>ROUND(I114*H114,2)</f>
        <v>0</v>
      </c>
      <c r="BL114" s="17" t="s">
        <v>251</v>
      </c>
      <c r="BM114" s="185" t="s">
        <v>2357</v>
      </c>
    </row>
    <row r="115" spans="1:65" s="2" customFormat="1" ht="24.15" customHeight="1" x14ac:dyDescent="0.2">
      <c r="A115" s="34"/>
      <c r="B115" s="35"/>
      <c r="C115" s="174" t="s">
        <v>275</v>
      </c>
      <c r="D115" s="174" t="s">
        <v>157</v>
      </c>
      <c r="E115" s="175" t="s">
        <v>2358</v>
      </c>
      <c r="F115" s="176" t="s">
        <v>2359</v>
      </c>
      <c r="G115" s="177" t="s">
        <v>307</v>
      </c>
      <c r="H115" s="178">
        <v>2380</v>
      </c>
      <c r="I115" s="179"/>
      <c r="J115" s="180">
        <f>ROUND(I115*H115,2)</f>
        <v>0</v>
      </c>
      <c r="K115" s="176" t="s">
        <v>160</v>
      </c>
      <c r="L115" s="39"/>
      <c r="M115" s="181" t="s">
        <v>19</v>
      </c>
      <c r="N115" s="182" t="s">
        <v>44</v>
      </c>
      <c r="O115" s="64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5" t="s">
        <v>251</v>
      </c>
      <c r="AT115" s="185" t="s">
        <v>157</v>
      </c>
      <c r="AU115" s="185" t="s">
        <v>83</v>
      </c>
      <c r="AY115" s="17" t="s">
        <v>155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7" t="s">
        <v>81</v>
      </c>
      <c r="BK115" s="186">
        <f>ROUND(I115*H115,2)</f>
        <v>0</v>
      </c>
      <c r="BL115" s="17" t="s">
        <v>251</v>
      </c>
      <c r="BM115" s="185" t="s">
        <v>2360</v>
      </c>
    </row>
    <row r="116" spans="1:65" s="2" customFormat="1" ht="10.199999999999999" x14ac:dyDescent="0.2">
      <c r="A116" s="34"/>
      <c r="B116" s="35"/>
      <c r="C116" s="36"/>
      <c r="D116" s="187" t="s">
        <v>163</v>
      </c>
      <c r="E116" s="36"/>
      <c r="F116" s="188" t="s">
        <v>2361</v>
      </c>
      <c r="G116" s="36"/>
      <c r="H116" s="36"/>
      <c r="I116" s="189"/>
      <c r="J116" s="36"/>
      <c r="K116" s="36"/>
      <c r="L116" s="39"/>
      <c r="M116" s="190"/>
      <c r="N116" s="191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163</v>
      </c>
      <c r="AU116" s="17" t="s">
        <v>83</v>
      </c>
    </row>
    <row r="117" spans="1:65" s="2" customFormat="1" ht="16.5" customHeight="1" x14ac:dyDescent="0.2">
      <c r="A117" s="34"/>
      <c r="B117" s="35"/>
      <c r="C117" s="215" t="s">
        <v>7</v>
      </c>
      <c r="D117" s="215" t="s">
        <v>336</v>
      </c>
      <c r="E117" s="216" t="s">
        <v>2362</v>
      </c>
      <c r="F117" s="217" t="s">
        <v>2363</v>
      </c>
      <c r="G117" s="218" t="s">
        <v>307</v>
      </c>
      <c r="H117" s="219">
        <v>2380</v>
      </c>
      <c r="I117" s="220"/>
      <c r="J117" s="221">
        <f>ROUND(I117*H117,2)</f>
        <v>0</v>
      </c>
      <c r="K117" s="217" t="s">
        <v>160</v>
      </c>
      <c r="L117" s="222"/>
      <c r="M117" s="223" t="s">
        <v>19</v>
      </c>
      <c r="N117" s="224" t="s">
        <v>44</v>
      </c>
      <c r="O117" s="64"/>
      <c r="P117" s="183">
        <f>O117*H117</f>
        <v>0</v>
      </c>
      <c r="Q117" s="183">
        <v>1.7000000000000001E-4</v>
      </c>
      <c r="R117" s="183">
        <f>Q117*H117</f>
        <v>0.40460000000000002</v>
      </c>
      <c r="S117" s="183">
        <v>0</v>
      </c>
      <c r="T117" s="184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5" t="s">
        <v>349</v>
      </c>
      <c r="AT117" s="185" t="s">
        <v>336</v>
      </c>
      <c r="AU117" s="185" t="s">
        <v>83</v>
      </c>
      <c r="AY117" s="17" t="s">
        <v>155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7" t="s">
        <v>81</v>
      </c>
      <c r="BK117" s="186">
        <f>ROUND(I117*H117,2)</f>
        <v>0</v>
      </c>
      <c r="BL117" s="17" t="s">
        <v>251</v>
      </c>
      <c r="BM117" s="185" t="s">
        <v>2364</v>
      </c>
    </row>
    <row r="118" spans="1:65" s="2" customFormat="1" ht="24.15" customHeight="1" x14ac:dyDescent="0.2">
      <c r="A118" s="34"/>
      <c r="B118" s="35"/>
      <c r="C118" s="174" t="s">
        <v>285</v>
      </c>
      <c r="D118" s="174" t="s">
        <v>157</v>
      </c>
      <c r="E118" s="175" t="s">
        <v>2365</v>
      </c>
      <c r="F118" s="176" t="s">
        <v>2366</v>
      </c>
      <c r="G118" s="177" t="s">
        <v>307</v>
      </c>
      <c r="H118" s="178">
        <v>5</v>
      </c>
      <c r="I118" s="179"/>
      <c r="J118" s="180">
        <f>ROUND(I118*H118,2)</f>
        <v>0</v>
      </c>
      <c r="K118" s="176" t="s">
        <v>160</v>
      </c>
      <c r="L118" s="39"/>
      <c r="M118" s="181" t="s">
        <v>19</v>
      </c>
      <c r="N118" s="182" t="s">
        <v>44</v>
      </c>
      <c r="O118" s="64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5" t="s">
        <v>251</v>
      </c>
      <c r="AT118" s="185" t="s">
        <v>157</v>
      </c>
      <c r="AU118" s="185" t="s">
        <v>83</v>
      </c>
      <c r="AY118" s="17" t="s">
        <v>155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7" t="s">
        <v>81</v>
      </c>
      <c r="BK118" s="186">
        <f>ROUND(I118*H118,2)</f>
        <v>0</v>
      </c>
      <c r="BL118" s="17" t="s">
        <v>251</v>
      </c>
      <c r="BM118" s="185" t="s">
        <v>2367</v>
      </c>
    </row>
    <row r="119" spans="1:65" s="2" customFormat="1" ht="10.199999999999999" x14ac:dyDescent="0.2">
      <c r="A119" s="34"/>
      <c r="B119" s="35"/>
      <c r="C119" s="36"/>
      <c r="D119" s="187" t="s">
        <v>163</v>
      </c>
      <c r="E119" s="36"/>
      <c r="F119" s="188" t="s">
        <v>2368</v>
      </c>
      <c r="G119" s="36"/>
      <c r="H119" s="36"/>
      <c r="I119" s="189"/>
      <c r="J119" s="36"/>
      <c r="K119" s="36"/>
      <c r="L119" s="39"/>
      <c r="M119" s="190"/>
      <c r="N119" s="191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83</v>
      </c>
    </row>
    <row r="120" spans="1:65" s="2" customFormat="1" ht="24.15" customHeight="1" x14ac:dyDescent="0.2">
      <c r="A120" s="34"/>
      <c r="B120" s="35"/>
      <c r="C120" s="215" t="s">
        <v>290</v>
      </c>
      <c r="D120" s="215" t="s">
        <v>336</v>
      </c>
      <c r="E120" s="216" t="s">
        <v>2369</v>
      </c>
      <c r="F120" s="217" t="s">
        <v>2370</v>
      </c>
      <c r="G120" s="218" t="s">
        <v>307</v>
      </c>
      <c r="H120" s="219">
        <v>5</v>
      </c>
      <c r="I120" s="220"/>
      <c r="J120" s="221">
        <f>ROUND(I120*H120,2)</f>
        <v>0</v>
      </c>
      <c r="K120" s="217" t="s">
        <v>160</v>
      </c>
      <c r="L120" s="222"/>
      <c r="M120" s="223" t="s">
        <v>19</v>
      </c>
      <c r="N120" s="224" t="s">
        <v>44</v>
      </c>
      <c r="O120" s="64"/>
      <c r="P120" s="183">
        <f>O120*H120</f>
        <v>0</v>
      </c>
      <c r="Q120" s="183">
        <v>5.5999999999999995E-4</v>
      </c>
      <c r="R120" s="183">
        <f>Q120*H120</f>
        <v>2.7999999999999995E-3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349</v>
      </c>
      <c r="AT120" s="185" t="s">
        <v>336</v>
      </c>
      <c r="AU120" s="185" t="s">
        <v>83</v>
      </c>
      <c r="AY120" s="17" t="s">
        <v>155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81</v>
      </c>
      <c r="BK120" s="186">
        <f>ROUND(I120*H120,2)</f>
        <v>0</v>
      </c>
      <c r="BL120" s="17" t="s">
        <v>251</v>
      </c>
      <c r="BM120" s="185" t="s">
        <v>2371</v>
      </c>
    </row>
    <row r="121" spans="1:65" s="2" customFormat="1" ht="24.15" customHeight="1" x14ac:dyDescent="0.2">
      <c r="A121" s="34"/>
      <c r="B121" s="35"/>
      <c r="C121" s="174" t="s">
        <v>295</v>
      </c>
      <c r="D121" s="174" t="s">
        <v>157</v>
      </c>
      <c r="E121" s="175" t="s">
        <v>2358</v>
      </c>
      <c r="F121" s="176" t="s">
        <v>2359</v>
      </c>
      <c r="G121" s="177" t="s">
        <v>307</v>
      </c>
      <c r="H121" s="178">
        <v>70</v>
      </c>
      <c r="I121" s="179"/>
      <c r="J121" s="180">
        <f>ROUND(I121*H121,2)</f>
        <v>0</v>
      </c>
      <c r="K121" s="176" t="s">
        <v>160</v>
      </c>
      <c r="L121" s="39"/>
      <c r="M121" s="181" t="s">
        <v>19</v>
      </c>
      <c r="N121" s="182" t="s">
        <v>44</v>
      </c>
      <c r="O121" s="64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5" t="s">
        <v>251</v>
      </c>
      <c r="AT121" s="185" t="s">
        <v>157</v>
      </c>
      <c r="AU121" s="185" t="s">
        <v>83</v>
      </c>
      <c r="AY121" s="17" t="s">
        <v>155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7" t="s">
        <v>81</v>
      </c>
      <c r="BK121" s="186">
        <f>ROUND(I121*H121,2)</f>
        <v>0</v>
      </c>
      <c r="BL121" s="17" t="s">
        <v>251</v>
      </c>
      <c r="BM121" s="185" t="s">
        <v>2372</v>
      </c>
    </row>
    <row r="122" spans="1:65" s="2" customFormat="1" ht="10.199999999999999" x14ac:dyDescent="0.2">
      <c r="A122" s="34"/>
      <c r="B122" s="35"/>
      <c r="C122" s="36"/>
      <c r="D122" s="187" t="s">
        <v>163</v>
      </c>
      <c r="E122" s="36"/>
      <c r="F122" s="188" t="s">
        <v>2361</v>
      </c>
      <c r="G122" s="36"/>
      <c r="H122" s="36"/>
      <c r="I122" s="189"/>
      <c r="J122" s="36"/>
      <c r="K122" s="36"/>
      <c r="L122" s="39"/>
      <c r="M122" s="190"/>
      <c r="N122" s="191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83</v>
      </c>
    </row>
    <row r="123" spans="1:65" s="13" customFormat="1" ht="10.199999999999999" x14ac:dyDescent="0.2">
      <c r="B123" s="192"/>
      <c r="C123" s="193"/>
      <c r="D123" s="194" t="s">
        <v>165</v>
      </c>
      <c r="E123" s="195" t="s">
        <v>19</v>
      </c>
      <c r="F123" s="196" t="s">
        <v>2373</v>
      </c>
      <c r="G123" s="193"/>
      <c r="H123" s="197">
        <v>70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83</v>
      </c>
      <c r="AV123" s="13" t="s">
        <v>83</v>
      </c>
      <c r="AW123" s="13" t="s">
        <v>35</v>
      </c>
      <c r="AX123" s="13" t="s">
        <v>81</v>
      </c>
      <c r="AY123" s="203" t="s">
        <v>155</v>
      </c>
    </row>
    <row r="124" spans="1:65" s="2" customFormat="1" ht="24.15" customHeight="1" x14ac:dyDescent="0.2">
      <c r="A124" s="34"/>
      <c r="B124" s="35"/>
      <c r="C124" s="215" t="s">
        <v>304</v>
      </c>
      <c r="D124" s="215" t="s">
        <v>336</v>
      </c>
      <c r="E124" s="216" t="s">
        <v>2374</v>
      </c>
      <c r="F124" s="217" t="s">
        <v>2375</v>
      </c>
      <c r="G124" s="218" t="s">
        <v>307</v>
      </c>
      <c r="H124" s="219">
        <v>30</v>
      </c>
      <c r="I124" s="220"/>
      <c r="J124" s="221">
        <f>ROUND(I124*H124,2)</f>
        <v>0</v>
      </c>
      <c r="K124" s="217" t="s">
        <v>160</v>
      </c>
      <c r="L124" s="222"/>
      <c r="M124" s="223" t="s">
        <v>19</v>
      </c>
      <c r="N124" s="224" t="s">
        <v>44</v>
      </c>
      <c r="O124" s="64"/>
      <c r="P124" s="183">
        <f>O124*H124</f>
        <v>0</v>
      </c>
      <c r="Q124" s="183">
        <v>1.7000000000000001E-4</v>
      </c>
      <c r="R124" s="183">
        <f>Q124*H124</f>
        <v>5.1000000000000004E-3</v>
      </c>
      <c r="S124" s="183">
        <v>0</v>
      </c>
      <c r="T124" s="18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5" t="s">
        <v>349</v>
      </c>
      <c r="AT124" s="185" t="s">
        <v>336</v>
      </c>
      <c r="AU124" s="185" t="s">
        <v>83</v>
      </c>
      <c r="AY124" s="17" t="s">
        <v>155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7" t="s">
        <v>81</v>
      </c>
      <c r="BK124" s="186">
        <f>ROUND(I124*H124,2)</f>
        <v>0</v>
      </c>
      <c r="BL124" s="17" t="s">
        <v>251</v>
      </c>
      <c r="BM124" s="185" t="s">
        <v>2376</v>
      </c>
    </row>
    <row r="125" spans="1:65" s="2" customFormat="1" ht="24.15" customHeight="1" x14ac:dyDescent="0.2">
      <c r="A125" s="34"/>
      <c r="B125" s="35"/>
      <c r="C125" s="215" t="s">
        <v>318</v>
      </c>
      <c r="D125" s="215" t="s">
        <v>336</v>
      </c>
      <c r="E125" s="216" t="s">
        <v>2377</v>
      </c>
      <c r="F125" s="217" t="s">
        <v>2378</v>
      </c>
      <c r="G125" s="218" t="s">
        <v>307</v>
      </c>
      <c r="H125" s="219">
        <v>40</v>
      </c>
      <c r="I125" s="220"/>
      <c r="J125" s="221">
        <f>ROUND(I125*H125,2)</f>
        <v>0</v>
      </c>
      <c r="K125" s="217" t="s">
        <v>160</v>
      </c>
      <c r="L125" s="222"/>
      <c r="M125" s="223" t="s">
        <v>19</v>
      </c>
      <c r="N125" s="224" t="s">
        <v>44</v>
      </c>
      <c r="O125" s="64"/>
      <c r="P125" s="183">
        <f>O125*H125</f>
        <v>0</v>
      </c>
      <c r="Q125" s="183">
        <v>3.2000000000000003E-4</v>
      </c>
      <c r="R125" s="183">
        <f>Q125*H125</f>
        <v>1.2800000000000001E-2</v>
      </c>
      <c r="S125" s="183">
        <v>0</v>
      </c>
      <c r="T125" s="18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5" t="s">
        <v>349</v>
      </c>
      <c r="AT125" s="185" t="s">
        <v>336</v>
      </c>
      <c r="AU125" s="185" t="s">
        <v>83</v>
      </c>
      <c r="AY125" s="17" t="s">
        <v>155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7" t="s">
        <v>81</v>
      </c>
      <c r="BK125" s="186">
        <f>ROUND(I125*H125,2)</f>
        <v>0</v>
      </c>
      <c r="BL125" s="17" t="s">
        <v>251</v>
      </c>
      <c r="BM125" s="185" t="s">
        <v>2379</v>
      </c>
    </row>
    <row r="126" spans="1:65" s="2" customFormat="1" ht="24.15" customHeight="1" x14ac:dyDescent="0.2">
      <c r="A126" s="34"/>
      <c r="B126" s="35"/>
      <c r="C126" s="174" t="s">
        <v>323</v>
      </c>
      <c r="D126" s="174" t="s">
        <v>157</v>
      </c>
      <c r="E126" s="175" t="s">
        <v>2350</v>
      </c>
      <c r="F126" s="176" t="s">
        <v>2351</v>
      </c>
      <c r="G126" s="177" t="s">
        <v>307</v>
      </c>
      <c r="H126" s="178">
        <v>310</v>
      </c>
      <c r="I126" s="179"/>
      <c r="J126" s="180">
        <f>ROUND(I126*H126,2)</f>
        <v>0</v>
      </c>
      <c r="K126" s="176" t="s">
        <v>160</v>
      </c>
      <c r="L126" s="39"/>
      <c r="M126" s="181" t="s">
        <v>19</v>
      </c>
      <c r="N126" s="182" t="s">
        <v>44</v>
      </c>
      <c r="O126" s="64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251</v>
      </c>
      <c r="AT126" s="185" t="s">
        <v>157</v>
      </c>
      <c r="AU126" s="185" t="s">
        <v>83</v>
      </c>
      <c r="AY126" s="17" t="s">
        <v>155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81</v>
      </c>
      <c r="BK126" s="186">
        <f>ROUND(I126*H126,2)</f>
        <v>0</v>
      </c>
      <c r="BL126" s="17" t="s">
        <v>251</v>
      </c>
      <c r="BM126" s="185" t="s">
        <v>2380</v>
      </c>
    </row>
    <row r="127" spans="1:65" s="2" customFormat="1" ht="10.199999999999999" x14ac:dyDescent="0.2">
      <c r="A127" s="34"/>
      <c r="B127" s="35"/>
      <c r="C127" s="36"/>
      <c r="D127" s="187" t="s">
        <v>163</v>
      </c>
      <c r="E127" s="36"/>
      <c r="F127" s="188" t="s">
        <v>2353</v>
      </c>
      <c r="G127" s="36"/>
      <c r="H127" s="36"/>
      <c r="I127" s="189"/>
      <c r="J127" s="36"/>
      <c r="K127" s="36"/>
      <c r="L127" s="39"/>
      <c r="M127" s="190"/>
      <c r="N127" s="191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83</v>
      </c>
    </row>
    <row r="128" spans="1:65" s="2" customFormat="1" ht="24.15" customHeight="1" x14ac:dyDescent="0.2">
      <c r="A128" s="34"/>
      <c r="B128" s="35"/>
      <c r="C128" s="215" t="s">
        <v>329</v>
      </c>
      <c r="D128" s="215" t="s">
        <v>336</v>
      </c>
      <c r="E128" s="216" t="s">
        <v>2381</v>
      </c>
      <c r="F128" s="217" t="s">
        <v>2382</v>
      </c>
      <c r="G128" s="218" t="s">
        <v>307</v>
      </c>
      <c r="H128" s="219">
        <v>310</v>
      </c>
      <c r="I128" s="220"/>
      <c r="J128" s="221">
        <f>ROUND(I128*H128,2)</f>
        <v>0</v>
      </c>
      <c r="K128" s="217" t="s">
        <v>160</v>
      </c>
      <c r="L128" s="222"/>
      <c r="M128" s="223" t="s">
        <v>19</v>
      </c>
      <c r="N128" s="224" t="s">
        <v>44</v>
      </c>
      <c r="O128" s="64"/>
      <c r="P128" s="183">
        <f>O128*H128</f>
        <v>0</v>
      </c>
      <c r="Q128" s="183">
        <v>1.2999999999999999E-4</v>
      </c>
      <c r="R128" s="183">
        <f>Q128*H128</f>
        <v>4.0299999999999996E-2</v>
      </c>
      <c r="S128" s="183">
        <v>0</v>
      </c>
      <c r="T128" s="18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5" t="s">
        <v>349</v>
      </c>
      <c r="AT128" s="185" t="s">
        <v>336</v>
      </c>
      <c r="AU128" s="185" t="s">
        <v>83</v>
      </c>
      <c r="AY128" s="17" t="s">
        <v>155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7" t="s">
        <v>81</v>
      </c>
      <c r="BK128" s="186">
        <f>ROUND(I128*H128,2)</f>
        <v>0</v>
      </c>
      <c r="BL128" s="17" t="s">
        <v>251</v>
      </c>
      <c r="BM128" s="185" t="s">
        <v>2383</v>
      </c>
    </row>
    <row r="129" spans="1:65" s="2" customFormat="1" ht="24.15" customHeight="1" x14ac:dyDescent="0.2">
      <c r="A129" s="34"/>
      <c r="B129" s="35"/>
      <c r="C129" s="174" t="s">
        <v>335</v>
      </c>
      <c r="D129" s="174" t="s">
        <v>157</v>
      </c>
      <c r="E129" s="175" t="s">
        <v>2384</v>
      </c>
      <c r="F129" s="176" t="s">
        <v>2385</v>
      </c>
      <c r="G129" s="177" t="s">
        <v>307</v>
      </c>
      <c r="H129" s="178">
        <v>110</v>
      </c>
      <c r="I129" s="179"/>
      <c r="J129" s="180">
        <f>ROUND(I129*H129,2)</f>
        <v>0</v>
      </c>
      <c r="K129" s="176" t="s">
        <v>160</v>
      </c>
      <c r="L129" s="39"/>
      <c r="M129" s="181" t="s">
        <v>19</v>
      </c>
      <c r="N129" s="182" t="s">
        <v>44</v>
      </c>
      <c r="O129" s="64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5" t="s">
        <v>251</v>
      </c>
      <c r="AT129" s="185" t="s">
        <v>157</v>
      </c>
      <c r="AU129" s="185" t="s">
        <v>83</v>
      </c>
      <c r="AY129" s="17" t="s">
        <v>155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7" t="s">
        <v>81</v>
      </c>
      <c r="BK129" s="186">
        <f>ROUND(I129*H129,2)</f>
        <v>0</v>
      </c>
      <c r="BL129" s="17" t="s">
        <v>251</v>
      </c>
      <c r="BM129" s="185" t="s">
        <v>2386</v>
      </c>
    </row>
    <row r="130" spans="1:65" s="2" customFormat="1" ht="10.199999999999999" x14ac:dyDescent="0.2">
      <c r="A130" s="34"/>
      <c r="B130" s="35"/>
      <c r="C130" s="36"/>
      <c r="D130" s="187" t="s">
        <v>163</v>
      </c>
      <c r="E130" s="36"/>
      <c r="F130" s="188" t="s">
        <v>2387</v>
      </c>
      <c r="G130" s="36"/>
      <c r="H130" s="36"/>
      <c r="I130" s="189"/>
      <c r="J130" s="36"/>
      <c r="K130" s="36"/>
      <c r="L130" s="39"/>
      <c r="M130" s="190"/>
      <c r="N130" s="191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83</v>
      </c>
    </row>
    <row r="131" spans="1:65" s="2" customFormat="1" ht="24.15" customHeight="1" x14ac:dyDescent="0.2">
      <c r="A131" s="34"/>
      <c r="B131" s="35"/>
      <c r="C131" s="215" t="s">
        <v>340</v>
      </c>
      <c r="D131" s="215" t="s">
        <v>336</v>
      </c>
      <c r="E131" s="216" t="s">
        <v>2388</v>
      </c>
      <c r="F131" s="217" t="s">
        <v>2389</v>
      </c>
      <c r="G131" s="218" t="s">
        <v>307</v>
      </c>
      <c r="H131" s="219">
        <v>110</v>
      </c>
      <c r="I131" s="220"/>
      <c r="J131" s="221">
        <f>ROUND(I131*H131,2)</f>
        <v>0</v>
      </c>
      <c r="K131" s="217" t="s">
        <v>160</v>
      </c>
      <c r="L131" s="222"/>
      <c r="M131" s="223" t="s">
        <v>19</v>
      </c>
      <c r="N131" s="224" t="s">
        <v>44</v>
      </c>
      <c r="O131" s="64"/>
      <c r="P131" s="183">
        <f>O131*H131</f>
        <v>0</v>
      </c>
      <c r="Q131" s="183">
        <v>1.1E-4</v>
      </c>
      <c r="R131" s="183">
        <f>Q131*H131</f>
        <v>1.21E-2</v>
      </c>
      <c r="S131" s="183">
        <v>0</v>
      </c>
      <c r="T131" s="18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5" t="s">
        <v>349</v>
      </c>
      <c r="AT131" s="185" t="s">
        <v>336</v>
      </c>
      <c r="AU131" s="185" t="s">
        <v>83</v>
      </c>
      <c r="AY131" s="17" t="s">
        <v>155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7" t="s">
        <v>81</v>
      </c>
      <c r="BK131" s="186">
        <f>ROUND(I131*H131,2)</f>
        <v>0</v>
      </c>
      <c r="BL131" s="17" t="s">
        <v>251</v>
      </c>
      <c r="BM131" s="185" t="s">
        <v>2390</v>
      </c>
    </row>
    <row r="132" spans="1:65" s="2" customFormat="1" ht="24.15" customHeight="1" x14ac:dyDescent="0.2">
      <c r="A132" s="34"/>
      <c r="B132" s="35"/>
      <c r="C132" s="174" t="s">
        <v>344</v>
      </c>
      <c r="D132" s="174" t="s">
        <v>157</v>
      </c>
      <c r="E132" s="175" t="s">
        <v>2391</v>
      </c>
      <c r="F132" s="176" t="s">
        <v>2392</v>
      </c>
      <c r="G132" s="177" t="s">
        <v>307</v>
      </c>
      <c r="H132" s="178">
        <v>470</v>
      </c>
      <c r="I132" s="179"/>
      <c r="J132" s="180">
        <f>ROUND(I132*H132,2)</f>
        <v>0</v>
      </c>
      <c r="K132" s="176" t="s">
        <v>160</v>
      </c>
      <c r="L132" s="39"/>
      <c r="M132" s="181" t="s">
        <v>19</v>
      </c>
      <c r="N132" s="182" t="s">
        <v>44</v>
      </c>
      <c r="O132" s="64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5" t="s">
        <v>251</v>
      </c>
      <c r="AT132" s="185" t="s">
        <v>157</v>
      </c>
      <c r="AU132" s="185" t="s">
        <v>83</v>
      </c>
      <c r="AY132" s="17" t="s">
        <v>155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7" t="s">
        <v>81</v>
      </c>
      <c r="BK132" s="186">
        <f>ROUND(I132*H132,2)</f>
        <v>0</v>
      </c>
      <c r="BL132" s="17" t="s">
        <v>251</v>
      </c>
      <c r="BM132" s="185" t="s">
        <v>2393</v>
      </c>
    </row>
    <row r="133" spans="1:65" s="2" customFormat="1" ht="10.199999999999999" x14ac:dyDescent="0.2">
      <c r="A133" s="34"/>
      <c r="B133" s="35"/>
      <c r="C133" s="36"/>
      <c r="D133" s="187" t="s">
        <v>163</v>
      </c>
      <c r="E133" s="36"/>
      <c r="F133" s="188" t="s">
        <v>2394</v>
      </c>
      <c r="G133" s="36"/>
      <c r="H133" s="36"/>
      <c r="I133" s="189"/>
      <c r="J133" s="36"/>
      <c r="K133" s="36"/>
      <c r="L133" s="39"/>
      <c r="M133" s="190"/>
      <c r="N133" s="191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83</v>
      </c>
    </row>
    <row r="134" spans="1:65" s="2" customFormat="1" ht="24.15" customHeight="1" x14ac:dyDescent="0.2">
      <c r="A134" s="34"/>
      <c r="B134" s="35"/>
      <c r="C134" s="215" t="s">
        <v>349</v>
      </c>
      <c r="D134" s="215" t="s">
        <v>336</v>
      </c>
      <c r="E134" s="216" t="s">
        <v>2395</v>
      </c>
      <c r="F134" s="217" t="s">
        <v>2396</v>
      </c>
      <c r="G134" s="218" t="s">
        <v>307</v>
      </c>
      <c r="H134" s="219">
        <v>470</v>
      </c>
      <c r="I134" s="220"/>
      <c r="J134" s="221">
        <f>ROUND(I134*H134,2)</f>
        <v>0</v>
      </c>
      <c r="K134" s="217" t="s">
        <v>160</v>
      </c>
      <c r="L134" s="222"/>
      <c r="M134" s="223" t="s">
        <v>19</v>
      </c>
      <c r="N134" s="224" t="s">
        <v>44</v>
      </c>
      <c r="O134" s="64"/>
      <c r="P134" s="183">
        <f>O134*H134</f>
        <v>0</v>
      </c>
      <c r="Q134" s="183">
        <v>1.8000000000000001E-4</v>
      </c>
      <c r="R134" s="183">
        <f>Q134*H134</f>
        <v>8.4600000000000009E-2</v>
      </c>
      <c r="S134" s="183">
        <v>0</v>
      </c>
      <c r="T134" s="18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5" t="s">
        <v>349</v>
      </c>
      <c r="AT134" s="185" t="s">
        <v>336</v>
      </c>
      <c r="AU134" s="185" t="s">
        <v>83</v>
      </c>
      <c r="AY134" s="17" t="s">
        <v>155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7" t="s">
        <v>81</v>
      </c>
      <c r="BK134" s="186">
        <f>ROUND(I134*H134,2)</f>
        <v>0</v>
      </c>
      <c r="BL134" s="17" t="s">
        <v>251</v>
      </c>
      <c r="BM134" s="185" t="s">
        <v>2397</v>
      </c>
    </row>
    <row r="135" spans="1:65" s="2" customFormat="1" ht="24.15" customHeight="1" x14ac:dyDescent="0.2">
      <c r="A135" s="34"/>
      <c r="B135" s="35"/>
      <c r="C135" s="174" t="s">
        <v>355</v>
      </c>
      <c r="D135" s="174" t="s">
        <v>157</v>
      </c>
      <c r="E135" s="175" t="s">
        <v>2391</v>
      </c>
      <c r="F135" s="176" t="s">
        <v>2392</v>
      </c>
      <c r="G135" s="177" t="s">
        <v>307</v>
      </c>
      <c r="H135" s="178">
        <v>10</v>
      </c>
      <c r="I135" s="179"/>
      <c r="J135" s="180">
        <f>ROUND(I135*H135,2)</f>
        <v>0</v>
      </c>
      <c r="K135" s="176" t="s">
        <v>160</v>
      </c>
      <c r="L135" s="39"/>
      <c r="M135" s="181" t="s">
        <v>19</v>
      </c>
      <c r="N135" s="182" t="s">
        <v>44</v>
      </c>
      <c r="O135" s="64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5" t="s">
        <v>251</v>
      </c>
      <c r="AT135" s="185" t="s">
        <v>157</v>
      </c>
      <c r="AU135" s="185" t="s">
        <v>83</v>
      </c>
      <c r="AY135" s="17" t="s">
        <v>155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7" t="s">
        <v>81</v>
      </c>
      <c r="BK135" s="186">
        <f>ROUND(I135*H135,2)</f>
        <v>0</v>
      </c>
      <c r="BL135" s="17" t="s">
        <v>251</v>
      </c>
      <c r="BM135" s="185" t="s">
        <v>2398</v>
      </c>
    </row>
    <row r="136" spans="1:65" s="2" customFormat="1" ht="10.199999999999999" x14ac:dyDescent="0.2">
      <c r="A136" s="34"/>
      <c r="B136" s="35"/>
      <c r="C136" s="36"/>
      <c r="D136" s="187" t="s">
        <v>163</v>
      </c>
      <c r="E136" s="36"/>
      <c r="F136" s="188" t="s">
        <v>2394</v>
      </c>
      <c r="G136" s="36"/>
      <c r="H136" s="36"/>
      <c r="I136" s="189"/>
      <c r="J136" s="36"/>
      <c r="K136" s="36"/>
      <c r="L136" s="39"/>
      <c r="M136" s="190"/>
      <c r="N136" s="191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83</v>
      </c>
    </row>
    <row r="137" spans="1:65" s="2" customFormat="1" ht="16.5" customHeight="1" x14ac:dyDescent="0.2">
      <c r="A137" s="34"/>
      <c r="B137" s="35"/>
      <c r="C137" s="215" t="s">
        <v>360</v>
      </c>
      <c r="D137" s="215" t="s">
        <v>336</v>
      </c>
      <c r="E137" s="216" t="s">
        <v>2399</v>
      </c>
      <c r="F137" s="217" t="s">
        <v>2400</v>
      </c>
      <c r="G137" s="218" t="s">
        <v>307</v>
      </c>
      <c r="H137" s="219">
        <v>10</v>
      </c>
      <c r="I137" s="220"/>
      <c r="J137" s="221">
        <f>ROUND(I137*H137,2)</f>
        <v>0</v>
      </c>
      <c r="K137" s="217" t="s">
        <v>160</v>
      </c>
      <c r="L137" s="222"/>
      <c r="M137" s="223" t="s">
        <v>19</v>
      </c>
      <c r="N137" s="224" t="s">
        <v>44</v>
      </c>
      <c r="O137" s="64"/>
      <c r="P137" s="183">
        <f>O137*H137</f>
        <v>0</v>
      </c>
      <c r="Q137" s="183">
        <v>1.6000000000000001E-4</v>
      </c>
      <c r="R137" s="183">
        <f>Q137*H137</f>
        <v>1.6000000000000001E-3</v>
      </c>
      <c r="S137" s="183">
        <v>0</v>
      </c>
      <c r="T137" s="18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5" t="s">
        <v>349</v>
      </c>
      <c r="AT137" s="185" t="s">
        <v>336</v>
      </c>
      <c r="AU137" s="185" t="s">
        <v>83</v>
      </c>
      <c r="AY137" s="17" t="s">
        <v>155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7" t="s">
        <v>81</v>
      </c>
      <c r="BK137" s="186">
        <f>ROUND(I137*H137,2)</f>
        <v>0</v>
      </c>
      <c r="BL137" s="17" t="s">
        <v>251</v>
      </c>
      <c r="BM137" s="185" t="s">
        <v>2401</v>
      </c>
    </row>
    <row r="138" spans="1:65" s="2" customFormat="1" ht="24.15" customHeight="1" x14ac:dyDescent="0.2">
      <c r="A138" s="34"/>
      <c r="B138" s="35"/>
      <c r="C138" s="174" t="s">
        <v>364</v>
      </c>
      <c r="D138" s="174" t="s">
        <v>157</v>
      </c>
      <c r="E138" s="175" t="s">
        <v>2402</v>
      </c>
      <c r="F138" s="176" t="s">
        <v>2403</v>
      </c>
      <c r="G138" s="177" t="s">
        <v>307</v>
      </c>
      <c r="H138" s="178">
        <v>70</v>
      </c>
      <c r="I138" s="179"/>
      <c r="J138" s="180">
        <f>ROUND(I138*H138,2)</f>
        <v>0</v>
      </c>
      <c r="K138" s="176" t="s">
        <v>160</v>
      </c>
      <c r="L138" s="39"/>
      <c r="M138" s="181" t="s">
        <v>19</v>
      </c>
      <c r="N138" s="182" t="s">
        <v>44</v>
      </c>
      <c r="O138" s="64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5" t="s">
        <v>251</v>
      </c>
      <c r="AT138" s="185" t="s">
        <v>157</v>
      </c>
      <c r="AU138" s="185" t="s">
        <v>83</v>
      </c>
      <c r="AY138" s="17" t="s">
        <v>155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7" t="s">
        <v>81</v>
      </c>
      <c r="BK138" s="186">
        <f>ROUND(I138*H138,2)</f>
        <v>0</v>
      </c>
      <c r="BL138" s="17" t="s">
        <v>251</v>
      </c>
      <c r="BM138" s="185" t="s">
        <v>2404</v>
      </c>
    </row>
    <row r="139" spans="1:65" s="2" customFormat="1" ht="10.199999999999999" x14ac:dyDescent="0.2">
      <c r="A139" s="34"/>
      <c r="B139" s="35"/>
      <c r="C139" s="36"/>
      <c r="D139" s="187" t="s">
        <v>163</v>
      </c>
      <c r="E139" s="36"/>
      <c r="F139" s="188" t="s">
        <v>2405</v>
      </c>
      <c r="G139" s="36"/>
      <c r="H139" s="36"/>
      <c r="I139" s="189"/>
      <c r="J139" s="36"/>
      <c r="K139" s="36"/>
      <c r="L139" s="39"/>
      <c r="M139" s="190"/>
      <c r="N139" s="191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163</v>
      </c>
      <c r="AU139" s="17" t="s">
        <v>83</v>
      </c>
    </row>
    <row r="140" spans="1:65" s="2" customFormat="1" ht="16.5" customHeight="1" x14ac:dyDescent="0.2">
      <c r="A140" s="34"/>
      <c r="B140" s="35"/>
      <c r="C140" s="215" t="s">
        <v>370</v>
      </c>
      <c r="D140" s="215" t="s">
        <v>336</v>
      </c>
      <c r="E140" s="216" t="s">
        <v>2406</v>
      </c>
      <c r="F140" s="217" t="s">
        <v>2407</v>
      </c>
      <c r="G140" s="218" t="s">
        <v>307</v>
      </c>
      <c r="H140" s="219">
        <v>70</v>
      </c>
      <c r="I140" s="220"/>
      <c r="J140" s="221">
        <f>ROUND(I140*H140,2)</f>
        <v>0</v>
      </c>
      <c r="K140" s="217" t="s">
        <v>160</v>
      </c>
      <c r="L140" s="222"/>
      <c r="M140" s="223" t="s">
        <v>19</v>
      </c>
      <c r="N140" s="224" t="s">
        <v>44</v>
      </c>
      <c r="O140" s="64"/>
      <c r="P140" s="183">
        <f>O140*H140</f>
        <v>0</v>
      </c>
      <c r="Q140" s="183">
        <v>2.1000000000000001E-4</v>
      </c>
      <c r="R140" s="183">
        <f>Q140*H140</f>
        <v>1.4700000000000001E-2</v>
      </c>
      <c r="S140" s="183">
        <v>0</v>
      </c>
      <c r="T140" s="18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5" t="s">
        <v>349</v>
      </c>
      <c r="AT140" s="185" t="s">
        <v>336</v>
      </c>
      <c r="AU140" s="185" t="s">
        <v>83</v>
      </c>
      <c r="AY140" s="17" t="s">
        <v>155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7" t="s">
        <v>81</v>
      </c>
      <c r="BK140" s="186">
        <f>ROUND(I140*H140,2)</f>
        <v>0</v>
      </c>
      <c r="BL140" s="17" t="s">
        <v>251</v>
      </c>
      <c r="BM140" s="185" t="s">
        <v>2408</v>
      </c>
    </row>
    <row r="141" spans="1:65" s="2" customFormat="1" ht="24.15" customHeight="1" x14ac:dyDescent="0.2">
      <c r="A141" s="34"/>
      <c r="B141" s="35"/>
      <c r="C141" s="174" t="s">
        <v>375</v>
      </c>
      <c r="D141" s="174" t="s">
        <v>157</v>
      </c>
      <c r="E141" s="175" t="s">
        <v>2409</v>
      </c>
      <c r="F141" s="176" t="s">
        <v>2410</v>
      </c>
      <c r="G141" s="177" t="s">
        <v>307</v>
      </c>
      <c r="H141" s="178">
        <v>420</v>
      </c>
      <c r="I141" s="179"/>
      <c r="J141" s="180">
        <f>ROUND(I141*H141,2)</f>
        <v>0</v>
      </c>
      <c r="K141" s="176" t="s">
        <v>160</v>
      </c>
      <c r="L141" s="39"/>
      <c r="M141" s="181" t="s">
        <v>19</v>
      </c>
      <c r="N141" s="182" t="s">
        <v>44</v>
      </c>
      <c r="O141" s="64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5" t="s">
        <v>251</v>
      </c>
      <c r="AT141" s="185" t="s">
        <v>157</v>
      </c>
      <c r="AU141" s="185" t="s">
        <v>83</v>
      </c>
      <c r="AY141" s="17" t="s">
        <v>155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7" t="s">
        <v>81</v>
      </c>
      <c r="BK141" s="186">
        <f>ROUND(I141*H141,2)</f>
        <v>0</v>
      </c>
      <c r="BL141" s="17" t="s">
        <v>251</v>
      </c>
      <c r="BM141" s="185" t="s">
        <v>2411</v>
      </c>
    </row>
    <row r="142" spans="1:65" s="2" customFormat="1" ht="10.199999999999999" x14ac:dyDescent="0.2">
      <c r="A142" s="34"/>
      <c r="B142" s="35"/>
      <c r="C142" s="36"/>
      <c r="D142" s="187" t="s">
        <v>163</v>
      </c>
      <c r="E142" s="36"/>
      <c r="F142" s="188" t="s">
        <v>2412</v>
      </c>
      <c r="G142" s="36"/>
      <c r="H142" s="36"/>
      <c r="I142" s="189"/>
      <c r="J142" s="36"/>
      <c r="K142" s="36"/>
      <c r="L142" s="39"/>
      <c r="M142" s="190"/>
      <c r="N142" s="191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83</v>
      </c>
    </row>
    <row r="143" spans="1:65" s="2" customFormat="1" ht="16.5" customHeight="1" x14ac:dyDescent="0.2">
      <c r="A143" s="34"/>
      <c r="B143" s="35"/>
      <c r="C143" s="215" t="s">
        <v>380</v>
      </c>
      <c r="D143" s="215" t="s">
        <v>336</v>
      </c>
      <c r="E143" s="216" t="s">
        <v>2413</v>
      </c>
      <c r="F143" s="217" t="s">
        <v>2414</v>
      </c>
      <c r="G143" s="218" t="s">
        <v>307</v>
      </c>
      <c r="H143" s="219">
        <v>420</v>
      </c>
      <c r="I143" s="220"/>
      <c r="J143" s="221">
        <f>ROUND(I143*H143,2)</f>
        <v>0</v>
      </c>
      <c r="K143" s="217" t="s">
        <v>160</v>
      </c>
      <c r="L143" s="222"/>
      <c r="M143" s="223" t="s">
        <v>19</v>
      </c>
      <c r="N143" s="224" t="s">
        <v>44</v>
      </c>
      <c r="O143" s="64"/>
      <c r="P143" s="183">
        <f>O143*H143</f>
        <v>0</v>
      </c>
      <c r="Q143" s="183">
        <v>6.4000000000000005E-4</v>
      </c>
      <c r="R143" s="183">
        <f>Q143*H143</f>
        <v>0.26880000000000004</v>
      </c>
      <c r="S143" s="183">
        <v>0</v>
      </c>
      <c r="T143" s="18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5" t="s">
        <v>349</v>
      </c>
      <c r="AT143" s="185" t="s">
        <v>336</v>
      </c>
      <c r="AU143" s="185" t="s">
        <v>83</v>
      </c>
      <c r="AY143" s="17" t="s">
        <v>155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7" t="s">
        <v>81</v>
      </c>
      <c r="BK143" s="186">
        <f>ROUND(I143*H143,2)</f>
        <v>0</v>
      </c>
      <c r="BL143" s="17" t="s">
        <v>251</v>
      </c>
      <c r="BM143" s="185" t="s">
        <v>2415</v>
      </c>
    </row>
    <row r="144" spans="1:65" s="2" customFormat="1" ht="24.15" customHeight="1" x14ac:dyDescent="0.2">
      <c r="A144" s="34"/>
      <c r="B144" s="35"/>
      <c r="C144" s="174" t="s">
        <v>388</v>
      </c>
      <c r="D144" s="174" t="s">
        <v>157</v>
      </c>
      <c r="E144" s="175" t="s">
        <v>2416</v>
      </c>
      <c r="F144" s="176" t="s">
        <v>2417</v>
      </c>
      <c r="G144" s="177" t="s">
        <v>307</v>
      </c>
      <c r="H144" s="178">
        <v>40</v>
      </c>
      <c r="I144" s="179"/>
      <c r="J144" s="180">
        <f>ROUND(I144*H144,2)</f>
        <v>0</v>
      </c>
      <c r="K144" s="176" t="s">
        <v>160</v>
      </c>
      <c r="L144" s="39"/>
      <c r="M144" s="181" t="s">
        <v>19</v>
      </c>
      <c r="N144" s="182" t="s">
        <v>44</v>
      </c>
      <c r="O144" s="64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5" t="s">
        <v>251</v>
      </c>
      <c r="AT144" s="185" t="s">
        <v>157</v>
      </c>
      <c r="AU144" s="185" t="s">
        <v>83</v>
      </c>
      <c r="AY144" s="17" t="s">
        <v>155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81</v>
      </c>
      <c r="BK144" s="186">
        <f>ROUND(I144*H144,2)</f>
        <v>0</v>
      </c>
      <c r="BL144" s="17" t="s">
        <v>251</v>
      </c>
      <c r="BM144" s="185" t="s">
        <v>2418</v>
      </c>
    </row>
    <row r="145" spans="1:65" s="2" customFormat="1" ht="10.199999999999999" x14ac:dyDescent="0.2">
      <c r="A145" s="34"/>
      <c r="B145" s="35"/>
      <c r="C145" s="36"/>
      <c r="D145" s="187" t="s">
        <v>163</v>
      </c>
      <c r="E145" s="36"/>
      <c r="F145" s="188" t="s">
        <v>2419</v>
      </c>
      <c r="G145" s="36"/>
      <c r="H145" s="36"/>
      <c r="I145" s="189"/>
      <c r="J145" s="36"/>
      <c r="K145" s="36"/>
      <c r="L145" s="39"/>
      <c r="M145" s="190"/>
      <c r="N145" s="191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83</v>
      </c>
    </row>
    <row r="146" spans="1:65" s="2" customFormat="1" ht="16.5" customHeight="1" x14ac:dyDescent="0.2">
      <c r="A146" s="34"/>
      <c r="B146" s="35"/>
      <c r="C146" s="215" t="s">
        <v>394</v>
      </c>
      <c r="D146" s="215" t="s">
        <v>336</v>
      </c>
      <c r="E146" s="216" t="s">
        <v>2420</v>
      </c>
      <c r="F146" s="217" t="s">
        <v>2421</v>
      </c>
      <c r="G146" s="218" t="s">
        <v>307</v>
      </c>
      <c r="H146" s="219">
        <v>40</v>
      </c>
      <c r="I146" s="220"/>
      <c r="J146" s="221">
        <f>ROUND(I146*H146,2)</f>
        <v>0</v>
      </c>
      <c r="K146" s="217" t="s">
        <v>160</v>
      </c>
      <c r="L146" s="222"/>
      <c r="M146" s="223" t="s">
        <v>19</v>
      </c>
      <c r="N146" s="224" t="s">
        <v>44</v>
      </c>
      <c r="O146" s="64"/>
      <c r="P146" s="183">
        <f>O146*H146</f>
        <v>0</v>
      </c>
      <c r="Q146" s="183">
        <v>1.91E-3</v>
      </c>
      <c r="R146" s="183">
        <f>Q146*H146</f>
        <v>7.6399999999999996E-2</v>
      </c>
      <c r="S146" s="183">
        <v>0</v>
      </c>
      <c r="T146" s="18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5" t="s">
        <v>349</v>
      </c>
      <c r="AT146" s="185" t="s">
        <v>336</v>
      </c>
      <c r="AU146" s="185" t="s">
        <v>83</v>
      </c>
      <c r="AY146" s="17" t="s">
        <v>155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7" t="s">
        <v>81</v>
      </c>
      <c r="BK146" s="186">
        <f>ROUND(I146*H146,2)</f>
        <v>0</v>
      </c>
      <c r="BL146" s="17" t="s">
        <v>251</v>
      </c>
      <c r="BM146" s="185" t="s">
        <v>2422</v>
      </c>
    </row>
    <row r="147" spans="1:65" s="2" customFormat="1" ht="24.15" customHeight="1" x14ac:dyDescent="0.2">
      <c r="A147" s="34"/>
      <c r="B147" s="35"/>
      <c r="C147" s="174" t="s">
        <v>400</v>
      </c>
      <c r="D147" s="174" t="s">
        <v>157</v>
      </c>
      <c r="E147" s="175" t="s">
        <v>2423</v>
      </c>
      <c r="F147" s="176" t="s">
        <v>2424</v>
      </c>
      <c r="G147" s="177" t="s">
        <v>307</v>
      </c>
      <c r="H147" s="178">
        <v>130</v>
      </c>
      <c r="I147" s="179"/>
      <c r="J147" s="180">
        <f>ROUND(I147*H147,2)</f>
        <v>0</v>
      </c>
      <c r="K147" s="176" t="s">
        <v>160</v>
      </c>
      <c r="L147" s="39"/>
      <c r="M147" s="181" t="s">
        <v>19</v>
      </c>
      <c r="N147" s="182" t="s">
        <v>44</v>
      </c>
      <c r="O147" s="64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5" t="s">
        <v>251</v>
      </c>
      <c r="AT147" s="185" t="s">
        <v>157</v>
      </c>
      <c r="AU147" s="185" t="s">
        <v>83</v>
      </c>
      <c r="AY147" s="17" t="s">
        <v>155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7" t="s">
        <v>81</v>
      </c>
      <c r="BK147" s="186">
        <f>ROUND(I147*H147,2)</f>
        <v>0</v>
      </c>
      <c r="BL147" s="17" t="s">
        <v>251</v>
      </c>
      <c r="BM147" s="185" t="s">
        <v>2425</v>
      </c>
    </row>
    <row r="148" spans="1:65" s="2" customFormat="1" ht="10.199999999999999" x14ac:dyDescent="0.2">
      <c r="A148" s="34"/>
      <c r="B148" s="35"/>
      <c r="C148" s="36"/>
      <c r="D148" s="187" t="s">
        <v>163</v>
      </c>
      <c r="E148" s="36"/>
      <c r="F148" s="188" t="s">
        <v>2426</v>
      </c>
      <c r="G148" s="36"/>
      <c r="H148" s="36"/>
      <c r="I148" s="189"/>
      <c r="J148" s="36"/>
      <c r="K148" s="36"/>
      <c r="L148" s="39"/>
      <c r="M148" s="190"/>
      <c r="N148" s="191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83</v>
      </c>
    </row>
    <row r="149" spans="1:65" s="2" customFormat="1" ht="16.5" customHeight="1" x14ac:dyDescent="0.2">
      <c r="A149" s="34"/>
      <c r="B149" s="35"/>
      <c r="C149" s="215" t="s">
        <v>405</v>
      </c>
      <c r="D149" s="215" t="s">
        <v>336</v>
      </c>
      <c r="E149" s="216" t="s">
        <v>2427</v>
      </c>
      <c r="F149" s="217" t="s">
        <v>2428</v>
      </c>
      <c r="G149" s="218" t="s">
        <v>307</v>
      </c>
      <c r="H149" s="219">
        <v>130</v>
      </c>
      <c r="I149" s="220"/>
      <c r="J149" s="221">
        <f>ROUND(I149*H149,2)</f>
        <v>0</v>
      </c>
      <c r="K149" s="217" t="s">
        <v>160</v>
      </c>
      <c r="L149" s="222"/>
      <c r="M149" s="223" t="s">
        <v>19</v>
      </c>
      <c r="N149" s="224" t="s">
        <v>44</v>
      </c>
      <c r="O149" s="64"/>
      <c r="P149" s="183">
        <f>O149*H149</f>
        <v>0</v>
      </c>
      <c r="Q149" s="183">
        <v>2.5000000000000001E-4</v>
      </c>
      <c r="R149" s="183">
        <f>Q149*H149</f>
        <v>3.2500000000000001E-2</v>
      </c>
      <c r="S149" s="183">
        <v>0</v>
      </c>
      <c r="T149" s="18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5" t="s">
        <v>349</v>
      </c>
      <c r="AT149" s="185" t="s">
        <v>336</v>
      </c>
      <c r="AU149" s="185" t="s">
        <v>83</v>
      </c>
      <c r="AY149" s="17" t="s">
        <v>155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7" t="s">
        <v>81</v>
      </c>
      <c r="BK149" s="186">
        <f>ROUND(I149*H149,2)</f>
        <v>0</v>
      </c>
      <c r="BL149" s="17" t="s">
        <v>251</v>
      </c>
      <c r="BM149" s="185" t="s">
        <v>2429</v>
      </c>
    </row>
    <row r="150" spans="1:65" s="2" customFormat="1" ht="24.15" customHeight="1" x14ac:dyDescent="0.2">
      <c r="A150" s="34"/>
      <c r="B150" s="35"/>
      <c r="C150" s="174" t="s">
        <v>410</v>
      </c>
      <c r="D150" s="174" t="s">
        <v>157</v>
      </c>
      <c r="E150" s="175" t="s">
        <v>2430</v>
      </c>
      <c r="F150" s="176" t="s">
        <v>2431</v>
      </c>
      <c r="G150" s="177" t="s">
        <v>307</v>
      </c>
      <c r="H150" s="178">
        <v>100</v>
      </c>
      <c r="I150" s="179"/>
      <c r="J150" s="180">
        <f>ROUND(I150*H150,2)</f>
        <v>0</v>
      </c>
      <c r="K150" s="176" t="s">
        <v>160</v>
      </c>
      <c r="L150" s="39"/>
      <c r="M150" s="181" t="s">
        <v>19</v>
      </c>
      <c r="N150" s="182" t="s">
        <v>44</v>
      </c>
      <c r="O150" s="64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5" t="s">
        <v>251</v>
      </c>
      <c r="AT150" s="185" t="s">
        <v>157</v>
      </c>
      <c r="AU150" s="185" t="s">
        <v>83</v>
      </c>
      <c r="AY150" s="17" t="s">
        <v>155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7" t="s">
        <v>81</v>
      </c>
      <c r="BK150" s="186">
        <f>ROUND(I150*H150,2)</f>
        <v>0</v>
      </c>
      <c r="BL150" s="17" t="s">
        <v>251</v>
      </c>
      <c r="BM150" s="185" t="s">
        <v>2432</v>
      </c>
    </row>
    <row r="151" spans="1:65" s="2" customFormat="1" ht="10.199999999999999" x14ac:dyDescent="0.2">
      <c r="A151" s="34"/>
      <c r="B151" s="35"/>
      <c r="C151" s="36"/>
      <c r="D151" s="187" t="s">
        <v>163</v>
      </c>
      <c r="E151" s="36"/>
      <c r="F151" s="188" t="s">
        <v>2433</v>
      </c>
      <c r="G151" s="36"/>
      <c r="H151" s="36"/>
      <c r="I151" s="189"/>
      <c r="J151" s="36"/>
      <c r="K151" s="36"/>
      <c r="L151" s="39"/>
      <c r="M151" s="190"/>
      <c r="N151" s="191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83</v>
      </c>
    </row>
    <row r="152" spans="1:65" s="2" customFormat="1" ht="16.5" customHeight="1" x14ac:dyDescent="0.2">
      <c r="A152" s="34"/>
      <c r="B152" s="35"/>
      <c r="C152" s="215" t="s">
        <v>414</v>
      </c>
      <c r="D152" s="215" t="s">
        <v>336</v>
      </c>
      <c r="E152" s="216" t="s">
        <v>2434</v>
      </c>
      <c r="F152" s="217" t="s">
        <v>2435</v>
      </c>
      <c r="G152" s="218" t="s">
        <v>307</v>
      </c>
      <c r="H152" s="219">
        <v>100</v>
      </c>
      <c r="I152" s="220"/>
      <c r="J152" s="221">
        <f>ROUND(I152*H152,2)</f>
        <v>0</v>
      </c>
      <c r="K152" s="217" t="s">
        <v>160</v>
      </c>
      <c r="L152" s="222"/>
      <c r="M152" s="223" t="s">
        <v>19</v>
      </c>
      <c r="N152" s="224" t="s">
        <v>44</v>
      </c>
      <c r="O152" s="64"/>
      <c r="P152" s="183">
        <f>O152*H152</f>
        <v>0</v>
      </c>
      <c r="Q152" s="183">
        <v>5.2999999999999998E-4</v>
      </c>
      <c r="R152" s="183">
        <f>Q152*H152</f>
        <v>5.2999999999999999E-2</v>
      </c>
      <c r="S152" s="183">
        <v>0</v>
      </c>
      <c r="T152" s="18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5" t="s">
        <v>349</v>
      </c>
      <c r="AT152" s="185" t="s">
        <v>336</v>
      </c>
      <c r="AU152" s="185" t="s">
        <v>83</v>
      </c>
      <c r="AY152" s="17" t="s">
        <v>155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7" t="s">
        <v>81</v>
      </c>
      <c r="BK152" s="186">
        <f>ROUND(I152*H152,2)</f>
        <v>0</v>
      </c>
      <c r="BL152" s="17" t="s">
        <v>251</v>
      </c>
      <c r="BM152" s="185" t="s">
        <v>2436</v>
      </c>
    </row>
    <row r="153" spans="1:65" s="2" customFormat="1" ht="24.15" customHeight="1" x14ac:dyDescent="0.2">
      <c r="A153" s="34"/>
      <c r="B153" s="35"/>
      <c r="C153" s="174" t="s">
        <v>421</v>
      </c>
      <c r="D153" s="174" t="s">
        <v>157</v>
      </c>
      <c r="E153" s="175" t="s">
        <v>2437</v>
      </c>
      <c r="F153" s="176" t="s">
        <v>2438</v>
      </c>
      <c r="G153" s="177" t="s">
        <v>307</v>
      </c>
      <c r="H153" s="178">
        <v>50</v>
      </c>
      <c r="I153" s="179"/>
      <c r="J153" s="180">
        <f>ROUND(I153*H153,2)</f>
        <v>0</v>
      </c>
      <c r="K153" s="176" t="s">
        <v>160</v>
      </c>
      <c r="L153" s="39"/>
      <c r="M153" s="181" t="s">
        <v>19</v>
      </c>
      <c r="N153" s="182" t="s">
        <v>44</v>
      </c>
      <c r="O153" s="64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5" t="s">
        <v>251</v>
      </c>
      <c r="AT153" s="185" t="s">
        <v>157</v>
      </c>
      <c r="AU153" s="185" t="s">
        <v>83</v>
      </c>
      <c r="AY153" s="17" t="s">
        <v>155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7" t="s">
        <v>81</v>
      </c>
      <c r="BK153" s="186">
        <f>ROUND(I153*H153,2)</f>
        <v>0</v>
      </c>
      <c r="BL153" s="17" t="s">
        <v>251</v>
      </c>
      <c r="BM153" s="185" t="s">
        <v>2439</v>
      </c>
    </row>
    <row r="154" spans="1:65" s="2" customFormat="1" ht="10.199999999999999" x14ac:dyDescent="0.2">
      <c r="A154" s="34"/>
      <c r="B154" s="35"/>
      <c r="C154" s="36"/>
      <c r="D154" s="187" t="s">
        <v>163</v>
      </c>
      <c r="E154" s="36"/>
      <c r="F154" s="188" t="s">
        <v>2440</v>
      </c>
      <c r="G154" s="36"/>
      <c r="H154" s="36"/>
      <c r="I154" s="189"/>
      <c r="J154" s="36"/>
      <c r="K154" s="36"/>
      <c r="L154" s="39"/>
      <c r="M154" s="190"/>
      <c r="N154" s="191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83</v>
      </c>
    </row>
    <row r="155" spans="1:65" s="2" customFormat="1" ht="16.5" customHeight="1" x14ac:dyDescent="0.2">
      <c r="A155" s="34"/>
      <c r="B155" s="35"/>
      <c r="C155" s="215" t="s">
        <v>429</v>
      </c>
      <c r="D155" s="215" t="s">
        <v>336</v>
      </c>
      <c r="E155" s="216" t="s">
        <v>2441</v>
      </c>
      <c r="F155" s="217" t="s">
        <v>2442</v>
      </c>
      <c r="G155" s="218" t="s">
        <v>307</v>
      </c>
      <c r="H155" s="219">
        <v>50</v>
      </c>
      <c r="I155" s="220"/>
      <c r="J155" s="221">
        <f>ROUND(I155*H155,2)</f>
        <v>0</v>
      </c>
      <c r="K155" s="217" t="s">
        <v>160</v>
      </c>
      <c r="L155" s="222"/>
      <c r="M155" s="223" t="s">
        <v>19</v>
      </c>
      <c r="N155" s="224" t="s">
        <v>44</v>
      </c>
      <c r="O155" s="64"/>
      <c r="P155" s="183">
        <f>O155*H155</f>
        <v>0</v>
      </c>
      <c r="Q155" s="183">
        <v>7.6999999999999996E-4</v>
      </c>
      <c r="R155" s="183">
        <f>Q155*H155</f>
        <v>3.85E-2</v>
      </c>
      <c r="S155" s="183">
        <v>0</v>
      </c>
      <c r="T155" s="18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5" t="s">
        <v>349</v>
      </c>
      <c r="AT155" s="185" t="s">
        <v>336</v>
      </c>
      <c r="AU155" s="185" t="s">
        <v>83</v>
      </c>
      <c r="AY155" s="17" t="s">
        <v>155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7" t="s">
        <v>81</v>
      </c>
      <c r="BK155" s="186">
        <f>ROUND(I155*H155,2)</f>
        <v>0</v>
      </c>
      <c r="BL155" s="17" t="s">
        <v>251</v>
      </c>
      <c r="BM155" s="185" t="s">
        <v>2443</v>
      </c>
    </row>
    <row r="156" spans="1:65" s="2" customFormat="1" ht="24.15" customHeight="1" x14ac:dyDescent="0.2">
      <c r="A156" s="34"/>
      <c r="B156" s="35"/>
      <c r="C156" s="174" t="s">
        <v>435</v>
      </c>
      <c r="D156" s="174" t="s">
        <v>157</v>
      </c>
      <c r="E156" s="175" t="s">
        <v>2444</v>
      </c>
      <c r="F156" s="176" t="s">
        <v>2445</v>
      </c>
      <c r="G156" s="177" t="s">
        <v>307</v>
      </c>
      <c r="H156" s="178">
        <v>50</v>
      </c>
      <c r="I156" s="179"/>
      <c r="J156" s="180">
        <f>ROUND(I156*H156,2)</f>
        <v>0</v>
      </c>
      <c r="K156" s="176" t="s">
        <v>160</v>
      </c>
      <c r="L156" s="39"/>
      <c r="M156" s="181" t="s">
        <v>19</v>
      </c>
      <c r="N156" s="182" t="s">
        <v>44</v>
      </c>
      <c r="O156" s="64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251</v>
      </c>
      <c r="AT156" s="185" t="s">
        <v>157</v>
      </c>
      <c r="AU156" s="185" t="s">
        <v>83</v>
      </c>
      <c r="AY156" s="17" t="s">
        <v>155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7" t="s">
        <v>81</v>
      </c>
      <c r="BK156" s="186">
        <f>ROUND(I156*H156,2)</f>
        <v>0</v>
      </c>
      <c r="BL156" s="17" t="s">
        <v>251</v>
      </c>
      <c r="BM156" s="185" t="s">
        <v>2446</v>
      </c>
    </row>
    <row r="157" spans="1:65" s="2" customFormat="1" ht="10.199999999999999" x14ac:dyDescent="0.2">
      <c r="A157" s="34"/>
      <c r="B157" s="35"/>
      <c r="C157" s="36"/>
      <c r="D157" s="187" t="s">
        <v>163</v>
      </c>
      <c r="E157" s="36"/>
      <c r="F157" s="188" t="s">
        <v>2447</v>
      </c>
      <c r="G157" s="36"/>
      <c r="H157" s="36"/>
      <c r="I157" s="189"/>
      <c r="J157" s="36"/>
      <c r="K157" s="36"/>
      <c r="L157" s="39"/>
      <c r="M157" s="190"/>
      <c r="N157" s="191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83</v>
      </c>
    </row>
    <row r="158" spans="1:65" s="2" customFormat="1" ht="16.5" customHeight="1" x14ac:dyDescent="0.2">
      <c r="A158" s="34"/>
      <c r="B158" s="35"/>
      <c r="C158" s="215" t="s">
        <v>441</v>
      </c>
      <c r="D158" s="215" t="s">
        <v>336</v>
      </c>
      <c r="E158" s="216" t="s">
        <v>2448</v>
      </c>
      <c r="F158" s="217" t="s">
        <v>2449</v>
      </c>
      <c r="G158" s="218" t="s">
        <v>307</v>
      </c>
      <c r="H158" s="219">
        <v>50</v>
      </c>
      <c r="I158" s="220"/>
      <c r="J158" s="221">
        <f>ROUND(I158*H158,2)</f>
        <v>0</v>
      </c>
      <c r="K158" s="217" t="s">
        <v>160</v>
      </c>
      <c r="L158" s="222"/>
      <c r="M158" s="223" t="s">
        <v>19</v>
      </c>
      <c r="N158" s="224" t="s">
        <v>44</v>
      </c>
      <c r="O158" s="64"/>
      <c r="P158" s="183">
        <f>O158*H158</f>
        <v>0</v>
      </c>
      <c r="Q158" s="183">
        <v>1.1000000000000001E-3</v>
      </c>
      <c r="R158" s="183">
        <f>Q158*H158</f>
        <v>5.5E-2</v>
      </c>
      <c r="S158" s="183">
        <v>0</v>
      </c>
      <c r="T158" s="18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5" t="s">
        <v>349</v>
      </c>
      <c r="AT158" s="185" t="s">
        <v>336</v>
      </c>
      <c r="AU158" s="185" t="s">
        <v>83</v>
      </c>
      <c r="AY158" s="17" t="s">
        <v>155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7" t="s">
        <v>81</v>
      </c>
      <c r="BK158" s="186">
        <f>ROUND(I158*H158,2)</f>
        <v>0</v>
      </c>
      <c r="BL158" s="17" t="s">
        <v>251</v>
      </c>
      <c r="BM158" s="185" t="s">
        <v>2450</v>
      </c>
    </row>
    <row r="159" spans="1:65" s="2" customFormat="1" ht="24.15" customHeight="1" x14ac:dyDescent="0.2">
      <c r="A159" s="34"/>
      <c r="B159" s="35"/>
      <c r="C159" s="174" t="s">
        <v>448</v>
      </c>
      <c r="D159" s="174" t="s">
        <v>157</v>
      </c>
      <c r="E159" s="175" t="s">
        <v>2451</v>
      </c>
      <c r="F159" s="176" t="s">
        <v>2452</v>
      </c>
      <c r="G159" s="177" t="s">
        <v>307</v>
      </c>
      <c r="H159" s="178">
        <v>60</v>
      </c>
      <c r="I159" s="179"/>
      <c r="J159" s="180">
        <f>ROUND(I159*H159,2)</f>
        <v>0</v>
      </c>
      <c r="K159" s="176" t="s">
        <v>160</v>
      </c>
      <c r="L159" s="39"/>
      <c r="M159" s="181" t="s">
        <v>19</v>
      </c>
      <c r="N159" s="182" t="s">
        <v>44</v>
      </c>
      <c r="O159" s="64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5" t="s">
        <v>251</v>
      </c>
      <c r="AT159" s="185" t="s">
        <v>157</v>
      </c>
      <c r="AU159" s="185" t="s">
        <v>83</v>
      </c>
      <c r="AY159" s="17" t="s">
        <v>155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7" t="s">
        <v>81</v>
      </c>
      <c r="BK159" s="186">
        <f>ROUND(I159*H159,2)</f>
        <v>0</v>
      </c>
      <c r="BL159" s="17" t="s">
        <v>251</v>
      </c>
      <c r="BM159" s="185" t="s">
        <v>2453</v>
      </c>
    </row>
    <row r="160" spans="1:65" s="2" customFormat="1" ht="10.199999999999999" x14ac:dyDescent="0.2">
      <c r="A160" s="34"/>
      <c r="B160" s="35"/>
      <c r="C160" s="36"/>
      <c r="D160" s="187" t="s">
        <v>163</v>
      </c>
      <c r="E160" s="36"/>
      <c r="F160" s="188" t="s">
        <v>2454</v>
      </c>
      <c r="G160" s="36"/>
      <c r="H160" s="36"/>
      <c r="I160" s="189"/>
      <c r="J160" s="36"/>
      <c r="K160" s="36"/>
      <c r="L160" s="39"/>
      <c r="M160" s="190"/>
      <c r="N160" s="191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83</v>
      </c>
    </row>
    <row r="161" spans="1:65" s="2" customFormat="1" ht="16.5" customHeight="1" x14ac:dyDescent="0.2">
      <c r="A161" s="34"/>
      <c r="B161" s="35"/>
      <c r="C161" s="215" t="s">
        <v>453</v>
      </c>
      <c r="D161" s="215" t="s">
        <v>336</v>
      </c>
      <c r="E161" s="216" t="s">
        <v>2455</v>
      </c>
      <c r="F161" s="217" t="s">
        <v>2456</v>
      </c>
      <c r="G161" s="218" t="s">
        <v>307</v>
      </c>
      <c r="H161" s="219">
        <v>60</v>
      </c>
      <c r="I161" s="220"/>
      <c r="J161" s="221">
        <f>ROUND(I161*H161,2)</f>
        <v>0</v>
      </c>
      <c r="K161" s="217" t="s">
        <v>160</v>
      </c>
      <c r="L161" s="222"/>
      <c r="M161" s="223" t="s">
        <v>19</v>
      </c>
      <c r="N161" s="224" t="s">
        <v>44</v>
      </c>
      <c r="O161" s="64"/>
      <c r="P161" s="183">
        <f>O161*H161</f>
        <v>0</v>
      </c>
      <c r="Q161" s="183">
        <v>3.1E-4</v>
      </c>
      <c r="R161" s="183">
        <f>Q161*H161</f>
        <v>1.8599999999999998E-2</v>
      </c>
      <c r="S161" s="183">
        <v>0</v>
      </c>
      <c r="T161" s="18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5" t="s">
        <v>349</v>
      </c>
      <c r="AT161" s="185" t="s">
        <v>336</v>
      </c>
      <c r="AU161" s="185" t="s">
        <v>83</v>
      </c>
      <c r="AY161" s="17" t="s">
        <v>155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7" t="s">
        <v>81</v>
      </c>
      <c r="BK161" s="186">
        <f>ROUND(I161*H161,2)</f>
        <v>0</v>
      </c>
      <c r="BL161" s="17" t="s">
        <v>251</v>
      </c>
      <c r="BM161" s="185" t="s">
        <v>2457</v>
      </c>
    </row>
    <row r="162" spans="1:65" s="2" customFormat="1" ht="24.15" customHeight="1" x14ac:dyDescent="0.2">
      <c r="A162" s="34"/>
      <c r="B162" s="35"/>
      <c r="C162" s="174" t="s">
        <v>459</v>
      </c>
      <c r="D162" s="174" t="s">
        <v>157</v>
      </c>
      <c r="E162" s="175" t="s">
        <v>2458</v>
      </c>
      <c r="F162" s="176" t="s">
        <v>2459</v>
      </c>
      <c r="G162" s="177" t="s">
        <v>307</v>
      </c>
      <c r="H162" s="178">
        <v>25</v>
      </c>
      <c r="I162" s="179"/>
      <c r="J162" s="180">
        <f>ROUND(I162*H162,2)</f>
        <v>0</v>
      </c>
      <c r="K162" s="176" t="s">
        <v>160</v>
      </c>
      <c r="L162" s="39"/>
      <c r="M162" s="181" t="s">
        <v>19</v>
      </c>
      <c r="N162" s="182" t="s">
        <v>44</v>
      </c>
      <c r="O162" s="64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5" t="s">
        <v>251</v>
      </c>
      <c r="AT162" s="185" t="s">
        <v>157</v>
      </c>
      <c r="AU162" s="185" t="s">
        <v>83</v>
      </c>
      <c r="AY162" s="17" t="s">
        <v>155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7" t="s">
        <v>81</v>
      </c>
      <c r="BK162" s="186">
        <f>ROUND(I162*H162,2)</f>
        <v>0</v>
      </c>
      <c r="BL162" s="17" t="s">
        <v>251</v>
      </c>
      <c r="BM162" s="185" t="s">
        <v>2460</v>
      </c>
    </row>
    <row r="163" spans="1:65" s="2" customFormat="1" ht="10.199999999999999" x14ac:dyDescent="0.2">
      <c r="A163" s="34"/>
      <c r="B163" s="35"/>
      <c r="C163" s="36"/>
      <c r="D163" s="187" t="s">
        <v>163</v>
      </c>
      <c r="E163" s="36"/>
      <c r="F163" s="188" t="s">
        <v>2461</v>
      </c>
      <c r="G163" s="36"/>
      <c r="H163" s="36"/>
      <c r="I163" s="189"/>
      <c r="J163" s="36"/>
      <c r="K163" s="36"/>
      <c r="L163" s="39"/>
      <c r="M163" s="190"/>
      <c r="N163" s="191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83</v>
      </c>
    </row>
    <row r="164" spans="1:65" s="2" customFormat="1" ht="16.5" customHeight="1" x14ac:dyDescent="0.2">
      <c r="A164" s="34"/>
      <c r="B164" s="35"/>
      <c r="C164" s="215" t="s">
        <v>465</v>
      </c>
      <c r="D164" s="215" t="s">
        <v>336</v>
      </c>
      <c r="E164" s="216" t="s">
        <v>2462</v>
      </c>
      <c r="F164" s="217" t="s">
        <v>2463</v>
      </c>
      <c r="G164" s="218" t="s">
        <v>307</v>
      </c>
      <c r="H164" s="219">
        <v>27.5</v>
      </c>
      <c r="I164" s="220"/>
      <c r="J164" s="221">
        <f>ROUND(I164*H164,2)</f>
        <v>0</v>
      </c>
      <c r="K164" s="217" t="s">
        <v>160</v>
      </c>
      <c r="L164" s="222"/>
      <c r="M164" s="223" t="s">
        <v>19</v>
      </c>
      <c r="N164" s="224" t="s">
        <v>44</v>
      </c>
      <c r="O164" s="64"/>
      <c r="P164" s="183">
        <f>O164*H164</f>
        <v>0</v>
      </c>
      <c r="Q164" s="183">
        <v>2.4599999999999999E-3</v>
      </c>
      <c r="R164" s="183">
        <f>Q164*H164</f>
        <v>6.7650000000000002E-2</v>
      </c>
      <c r="S164" s="183">
        <v>0</v>
      </c>
      <c r="T164" s="18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5" t="s">
        <v>349</v>
      </c>
      <c r="AT164" s="185" t="s">
        <v>336</v>
      </c>
      <c r="AU164" s="185" t="s">
        <v>83</v>
      </c>
      <c r="AY164" s="17" t="s">
        <v>155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81</v>
      </c>
      <c r="BK164" s="186">
        <f>ROUND(I164*H164,2)</f>
        <v>0</v>
      </c>
      <c r="BL164" s="17" t="s">
        <v>251</v>
      </c>
      <c r="BM164" s="185" t="s">
        <v>2464</v>
      </c>
    </row>
    <row r="165" spans="1:65" s="13" customFormat="1" ht="10.199999999999999" x14ac:dyDescent="0.2">
      <c r="B165" s="192"/>
      <c r="C165" s="193"/>
      <c r="D165" s="194" t="s">
        <v>165</v>
      </c>
      <c r="E165" s="193"/>
      <c r="F165" s="196" t="s">
        <v>2465</v>
      </c>
      <c r="G165" s="193"/>
      <c r="H165" s="197">
        <v>27.5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165</v>
      </c>
      <c r="AU165" s="203" t="s">
        <v>83</v>
      </c>
      <c r="AV165" s="13" t="s">
        <v>83</v>
      </c>
      <c r="AW165" s="13" t="s">
        <v>4</v>
      </c>
      <c r="AX165" s="13" t="s">
        <v>81</v>
      </c>
      <c r="AY165" s="203" t="s">
        <v>155</v>
      </c>
    </row>
    <row r="166" spans="1:65" s="2" customFormat="1" ht="21.75" customHeight="1" x14ac:dyDescent="0.2">
      <c r="A166" s="34"/>
      <c r="B166" s="35"/>
      <c r="C166" s="174" t="s">
        <v>479</v>
      </c>
      <c r="D166" s="174" t="s">
        <v>157</v>
      </c>
      <c r="E166" s="175" t="s">
        <v>2466</v>
      </c>
      <c r="F166" s="176" t="s">
        <v>2467</v>
      </c>
      <c r="G166" s="177" t="s">
        <v>171</v>
      </c>
      <c r="H166" s="178">
        <v>1</v>
      </c>
      <c r="I166" s="179"/>
      <c r="J166" s="180">
        <f>ROUND(I166*H166,2)</f>
        <v>0</v>
      </c>
      <c r="K166" s="176" t="s">
        <v>160</v>
      </c>
      <c r="L166" s="39"/>
      <c r="M166" s="181" t="s">
        <v>19</v>
      </c>
      <c r="N166" s="182" t="s">
        <v>44</v>
      </c>
      <c r="O166" s="64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5" t="s">
        <v>251</v>
      </c>
      <c r="AT166" s="185" t="s">
        <v>157</v>
      </c>
      <c r="AU166" s="185" t="s">
        <v>83</v>
      </c>
      <c r="AY166" s="17" t="s">
        <v>155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7" t="s">
        <v>81</v>
      </c>
      <c r="BK166" s="186">
        <f>ROUND(I166*H166,2)</f>
        <v>0</v>
      </c>
      <c r="BL166" s="17" t="s">
        <v>251</v>
      </c>
      <c r="BM166" s="185" t="s">
        <v>2468</v>
      </c>
    </row>
    <row r="167" spans="1:65" s="2" customFormat="1" ht="10.199999999999999" x14ac:dyDescent="0.2">
      <c r="A167" s="34"/>
      <c r="B167" s="35"/>
      <c r="C167" s="36"/>
      <c r="D167" s="187" t="s">
        <v>163</v>
      </c>
      <c r="E167" s="36"/>
      <c r="F167" s="188" t="s">
        <v>2469</v>
      </c>
      <c r="G167" s="36"/>
      <c r="H167" s="36"/>
      <c r="I167" s="189"/>
      <c r="J167" s="36"/>
      <c r="K167" s="36"/>
      <c r="L167" s="39"/>
      <c r="M167" s="190"/>
      <c r="N167" s="191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163</v>
      </c>
      <c r="AU167" s="17" t="s">
        <v>83</v>
      </c>
    </row>
    <row r="168" spans="1:65" s="2" customFormat="1" ht="24.15" customHeight="1" x14ac:dyDescent="0.2">
      <c r="A168" s="34"/>
      <c r="B168" s="35"/>
      <c r="C168" s="215" t="s">
        <v>486</v>
      </c>
      <c r="D168" s="215" t="s">
        <v>336</v>
      </c>
      <c r="E168" s="216" t="s">
        <v>2470</v>
      </c>
      <c r="F168" s="217" t="s">
        <v>2471</v>
      </c>
      <c r="G168" s="218" t="s">
        <v>1007</v>
      </c>
      <c r="H168" s="219">
        <v>1</v>
      </c>
      <c r="I168" s="220"/>
      <c r="J168" s="221">
        <f>ROUND(I168*H168,2)</f>
        <v>0</v>
      </c>
      <c r="K168" s="217" t="s">
        <v>19</v>
      </c>
      <c r="L168" s="222"/>
      <c r="M168" s="223" t="s">
        <v>19</v>
      </c>
      <c r="N168" s="224" t="s">
        <v>44</v>
      </c>
      <c r="O168" s="64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5" t="s">
        <v>349</v>
      </c>
      <c r="AT168" s="185" t="s">
        <v>336</v>
      </c>
      <c r="AU168" s="185" t="s">
        <v>83</v>
      </c>
      <c r="AY168" s="17" t="s">
        <v>155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7" t="s">
        <v>81</v>
      </c>
      <c r="BK168" s="186">
        <f>ROUND(I168*H168,2)</f>
        <v>0</v>
      </c>
      <c r="BL168" s="17" t="s">
        <v>251</v>
      </c>
      <c r="BM168" s="185" t="s">
        <v>2472</v>
      </c>
    </row>
    <row r="169" spans="1:65" s="2" customFormat="1" ht="48" x14ac:dyDescent="0.2">
      <c r="A169" s="34"/>
      <c r="B169" s="35"/>
      <c r="C169" s="36"/>
      <c r="D169" s="194" t="s">
        <v>2102</v>
      </c>
      <c r="E169" s="36"/>
      <c r="F169" s="238" t="s">
        <v>2473</v>
      </c>
      <c r="G169" s="36"/>
      <c r="H169" s="36"/>
      <c r="I169" s="189"/>
      <c r="J169" s="36"/>
      <c r="K169" s="36"/>
      <c r="L169" s="39"/>
      <c r="M169" s="190"/>
      <c r="N169" s="191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2102</v>
      </c>
      <c r="AU169" s="17" t="s">
        <v>83</v>
      </c>
    </row>
    <row r="170" spans="1:65" s="2" customFormat="1" ht="24.15" customHeight="1" x14ac:dyDescent="0.2">
      <c r="A170" s="34"/>
      <c r="B170" s="35"/>
      <c r="C170" s="174" t="s">
        <v>492</v>
      </c>
      <c r="D170" s="174" t="s">
        <v>157</v>
      </c>
      <c r="E170" s="175" t="s">
        <v>2474</v>
      </c>
      <c r="F170" s="176" t="s">
        <v>2475</v>
      </c>
      <c r="G170" s="177" t="s">
        <v>171</v>
      </c>
      <c r="H170" s="178">
        <v>3</v>
      </c>
      <c r="I170" s="179"/>
      <c r="J170" s="180">
        <f>ROUND(I170*H170,2)</f>
        <v>0</v>
      </c>
      <c r="K170" s="176" t="s">
        <v>160</v>
      </c>
      <c r="L170" s="39"/>
      <c r="M170" s="181" t="s">
        <v>19</v>
      </c>
      <c r="N170" s="182" t="s">
        <v>44</v>
      </c>
      <c r="O170" s="64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5" t="s">
        <v>251</v>
      </c>
      <c r="AT170" s="185" t="s">
        <v>157</v>
      </c>
      <c r="AU170" s="185" t="s">
        <v>83</v>
      </c>
      <c r="AY170" s="17" t="s">
        <v>155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7" t="s">
        <v>81</v>
      </c>
      <c r="BK170" s="186">
        <f>ROUND(I170*H170,2)</f>
        <v>0</v>
      </c>
      <c r="BL170" s="17" t="s">
        <v>251</v>
      </c>
      <c r="BM170" s="185" t="s">
        <v>2476</v>
      </c>
    </row>
    <row r="171" spans="1:65" s="2" customFormat="1" ht="10.199999999999999" x14ac:dyDescent="0.2">
      <c r="A171" s="34"/>
      <c r="B171" s="35"/>
      <c r="C171" s="36"/>
      <c r="D171" s="187" t="s">
        <v>163</v>
      </c>
      <c r="E171" s="36"/>
      <c r="F171" s="188" t="s">
        <v>2477</v>
      </c>
      <c r="G171" s="36"/>
      <c r="H171" s="36"/>
      <c r="I171" s="189"/>
      <c r="J171" s="36"/>
      <c r="K171" s="36"/>
      <c r="L171" s="39"/>
      <c r="M171" s="190"/>
      <c r="N171" s="191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83</v>
      </c>
    </row>
    <row r="172" spans="1:65" s="2" customFormat="1" ht="16.5" customHeight="1" x14ac:dyDescent="0.2">
      <c r="A172" s="34"/>
      <c r="B172" s="35"/>
      <c r="C172" s="215" t="s">
        <v>498</v>
      </c>
      <c r="D172" s="215" t="s">
        <v>336</v>
      </c>
      <c r="E172" s="216" t="s">
        <v>2478</v>
      </c>
      <c r="F172" s="217" t="s">
        <v>2479</v>
      </c>
      <c r="G172" s="218" t="s">
        <v>1007</v>
      </c>
      <c r="H172" s="219">
        <v>1</v>
      </c>
      <c r="I172" s="220"/>
      <c r="J172" s="221">
        <f>ROUND(I172*H172,2)</f>
        <v>0</v>
      </c>
      <c r="K172" s="217" t="s">
        <v>19</v>
      </c>
      <c r="L172" s="222"/>
      <c r="M172" s="223" t="s">
        <v>19</v>
      </c>
      <c r="N172" s="224" t="s">
        <v>44</v>
      </c>
      <c r="O172" s="64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5" t="s">
        <v>349</v>
      </c>
      <c r="AT172" s="185" t="s">
        <v>336</v>
      </c>
      <c r="AU172" s="185" t="s">
        <v>83</v>
      </c>
      <c r="AY172" s="17" t="s">
        <v>155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7" t="s">
        <v>81</v>
      </c>
      <c r="BK172" s="186">
        <f>ROUND(I172*H172,2)</f>
        <v>0</v>
      </c>
      <c r="BL172" s="17" t="s">
        <v>251</v>
      </c>
      <c r="BM172" s="185" t="s">
        <v>2480</v>
      </c>
    </row>
    <row r="173" spans="1:65" s="2" customFormat="1" ht="19.2" x14ac:dyDescent="0.2">
      <c r="A173" s="34"/>
      <c r="B173" s="35"/>
      <c r="C173" s="36"/>
      <c r="D173" s="194" t="s">
        <v>2102</v>
      </c>
      <c r="E173" s="36"/>
      <c r="F173" s="238" t="s">
        <v>2481</v>
      </c>
      <c r="G173" s="36"/>
      <c r="H173" s="36"/>
      <c r="I173" s="189"/>
      <c r="J173" s="36"/>
      <c r="K173" s="36"/>
      <c r="L173" s="39"/>
      <c r="M173" s="190"/>
      <c r="N173" s="191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2102</v>
      </c>
      <c r="AU173" s="17" t="s">
        <v>83</v>
      </c>
    </row>
    <row r="174" spans="1:65" s="2" customFormat="1" ht="16.5" customHeight="1" x14ac:dyDescent="0.2">
      <c r="A174" s="34"/>
      <c r="B174" s="35"/>
      <c r="C174" s="215" t="s">
        <v>504</v>
      </c>
      <c r="D174" s="215" t="s">
        <v>336</v>
      </c>
      <c r="E174" s="216" t="s">
        <v>2482</v>
      </c>
      <c r="F174" s="217" t="s">
        <v>2483</v>
      </c>
      <c r="G174" s="218" t="s">
        <v>1007</v>
      </c>
      <c r="H174" s="219">
        <v>1</v>
      </c>
      <c r="I174" s="220"/>
      <c r="J174" s="221">
        <f>ROUND(I174*H174,2)</f>
        <v>0</v>
      </c>
      <c r="K174" s="217" t="s">
        <v>19</v>
      </c>
      <c r="L174" s="222"/>
      <c r="M174" s="223" t="s">
        <v>19</v>
      </c>
      <c r="N174" s="224" t="s">
        <v>44</v>
      </c>
      <c r="O174" s="64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5" t="s">
        <v>349</v>
      </c>
      <c r="AT174" s="185" t="s">
        <v>336</v>
      </c>
      <c r="AU174" s="185" t="s">
        <v>83</v>
      </c>
      <c r="AY174" s="17" t="s">
        <v>155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7" t="s">
        <v>81</v>
      </c>
      <c r="BK174" s="186">
        <f>ROUND(I174*H174,2)</f>
        <v>0</v>
      </c>
      <c r="BL174" s="17" t="s">
        <v>251</v>
      </c>
      <c r="BM174" s="185" t="s">
        <v>2484</v>
      </c>
    </row>
    <row r="175" spans="1:65" s="2" customFormat="1" ht="19.2" x14ac:dyDescent="0.2">
      <c r="A175" s="34"/>
      <c r="B175" s="35"/>
      <c r="C175" s="36"/>
      <c r="D175" s="194" t="s">
        <v>2102</v>
      </c>
      <c r="E175" s="36"/>
      <c r="F175" s="238" t="s">
        <v>2481</v>
      </c>
      <c r="G175" s="36"/>
      <c r="H175" s="36"/>
      <c r="I175" s="189"/>
      <c r="J175" s="36"/>
      <c r="K175" s="36"/>
      <c r="L175" s="39"/>
      <c r="M175" s="190"/>
      <c r="N175" s="191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2102</v>
      </c>
      <c r="AU175" s="17" t="s">
        <v>83</v>
      </c>
    </row>
    <row r="176" spans="1:65" s="2" customFormat="1" ht="16.5" customHeight="1" x14ac:dyDescent="0.2">
      <c r="A176" s="34"/>
      <c r="B176" s="35"/>
      <c r="C176" s="215" t="s">
        <v>510</v>
      </c>
      <c r="D176" s="215" t="s">
        <v>336</v>
      </c>
      <c r="E176" s="216" t="s">
        <v>2485</v>
      </c>
      <c r="F176" s="217" t="s">
        <v>2486</v>
      </c>
      <c r="G176" s="218" t="s">
        <v>1007</v>
      </c>
      <c r="H176" s="219">
        <v>1</v>
      </c>
      <c r="I176" s="220"/>
      <c r="J176" s="221">
        <f>ROUND(I176*H176,2)</f>
        <v>0</v>
      </c>
      <c r="K176" s="217" t="s">
        <v>19</v>
      </c>
      <c r="L176" s="222"/>
      <c r="M176" s="223" t="s">
        <v>19</v>
      </c>
      <c r="N176" s="224" t="s">
        <v>44</v>
      </c>
      <c r="O176" s="64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5" t="s">
        <v>349</v>
      </c>
      <c r="AT176" s="185" t="s">
        <v>336</v>
      </c>
      <c r="AU176" s="185" t="s">
        <v>83</v>
      </c>
      <c r="AY176" s="17" t="s">
        <v>155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7" t="s">
        <v>81</v>
      </c>
      <c r="BK176" s="186">
        <f>ROUND(I176*H176,2)</f>
        <v>0</v>
      </c>
      <c r="BL176" s="17" t="s">
        <v>251</v>
      </c>
      <c r="BM176" s="185" t="s">
        <v>2487</v>
      </c>
    </row>
    <row r="177" spans="1:65" s="2" customFormat="1" ht="19.2" x14ac:dyDescent="0.2">
      <c r="A177" s="34"/>
      <c r="B177" s="35"/>
      <c r="C177" s="36"/>
      <c r="D177" s="194" t="s">
        <v>2102</v>
      </c>
      <c r="E177" s="36"/>
      <c r="F177" s="238" t="s">
        <v>2481</v>
      </c>
      <c r="G177" s="36"/>
      <c r="H177" s="36"/>
      <c r="I177" s="189"/>
      <c r="J177" s="36"/>
      <c r="K177" s="36"/>
      <c r="L177" s="39"/>
      <c r="M177" s="190"/>
      <c r="N177" s="191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2102</v>
      </c>
      <c r="AU177" s="17" t="s">
        <v>83</v>
      </c>
    </row>
    <row r="178" spans="1:65" s="2" customFormat="1" ht="21.75" customHeight="1" x14ac:dyDescent="0.2">
      <c r="A178" s="34"/>
      <c r="B178" s="35"/>
      <c r="C178" s="174" t="s">
        <v>515</v>
      </c>
      <c r="D178" s="174" t="s">
        <v>157</v>
      </c>
      <c r="E178" s="175" t="s">
        <v>2488</v>
      </c>
      <c r="F178" s="176" t="s">
        <v>2489</v>
      </c>
      <c r="G178" s="177" t="s">
        <v>171</v>
      </c>
      <c r="H178" s="178">
        <v>11</v>
      </c>
      <c r="I178" s="179"/>
      <c r="J178" s="180">
        <f>ROUND(I178*H178,2)</f>
        <v>0</v>
      </c>
      <c r="K178" s="176" t="s">
        <v>160</v>
      </c>
      <c r="L178" s="39"/>
      <c r="M178" s="181" t="s">
        <v>19</v>
      </c>
      <c r="N178" s="182" t="s">
        <v>44</v>
      </c>
      <c r="O178" s="64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5" t="s">
        <v>251</v>
      </c>
      <c r="AT178" s="185" t="s">
        <v>157</v>
      </c>
      <c r="AU178" s="185" t="s">
        <v>83</v>
      </c>
      <c r="AY178" s="17" t="s">
        <v>155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7" t="s">
        <v>81</v>
      </c>
      <c r="BK178" s="186">
        <f>ROUND(I178*H178,2)</f>
        <v>0</v>
      </c>
      <c r="BL178" s="17" t="s">
        <v>251</v>
      </c>
      <c r="BM178" s="185" t="s">
        <v>2490</v>
      </c>
    </row>
    <row r="179" spans="1:65" s="2" customFormat="1" ht="10.199999999999999" x14ac:dyDescent="0.2">
      <c r="A179" s="34"/>
      <c r="B179" s="35"/>
      <c r="C179" s="36"/>
      <c r="D179" s="187" t="s">
        <v>163</v>
      </c>
      <c r="E179" s="36"/>
      <c r="F179" s="188" t="s">
        <v>2491</v>
      </c>
      <c r="G179" s="36"/>
      <c r="H179" s="36"/>
      <c r="I179" s="189"/>
      <c r="J179" s="36"/>
      <c r="K179" s="36"/>
      <c r="L179" s="39"/>
      <c r="M179" s="190"/>
      <c r="N179" s="191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163</v>
      </c>
      <c r="AU179" s="17" t="s">
        <v>83</v>
      </c>
    </row>
    <row r="180" spans="1:65" s="2" customFormat="1" ht="16.5" customHeight="1" x14ac:dyDescent="0.2">
      <c r="A180" s="34"/>
      <c r="B180" s="35"/>
      <c r="C180" s="215" t="s">
        <v>521</v>
      </c>
      <c r="D180" s="215" t="s">
        <v>336</v>
      </c>
      <c r="E180" s="216" t="s">
        <v>2492</v>
      </c>
      <c r="F180" s="217" t="s">
        <v>2493</v>
      </c>
      <c r="G180" s="218" t="s">
        <v>1007</v>
      </c>
      <c r="H180" s="219">
        <v>1</v>
      </c>
      <c r="I180" s="220"/>
      <c r="J180" s="221">
        <f>ROUND(I180*H180,2)</f>
        <v>0</v>
      </c>
      <c r="K180" s="217" t="s">
        <v>19</v>
      </c>
      <c r="L180" s="222"/>
      <c r="M180" s="223" t="s">
        <v>19</v>
      </c>
      <c r="N180" s="224" t="s">
        <v>44</v>
      </c>
      <c r="O180" s="64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5" t="s">
        <v>349</v>
      </c>
      <c r="AT180" s="185" t="s">
        <v>336</v>
      </c>
      <c r="AU180" s="185" t="s">
        <v>83</v>
      </c>
      <c r="AY180" s="17" t="s">
        <v>155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7" t="s">
        <v>81</v>
      </c>
      <c r="BK180" s="186">
        <f>ROUND(I180*H180,2)</f>
        <v>0</v>
      </c>
      <c r="BL180" s="17" t="s">
        <v>251</v>
      </c>
      <c r="BM180" s="185" t="s">
        <v>2494</v>
      </c>
    </row>
    <row r="181" spans="1:65" s="2" customFormat="1" ht="19.2" x14ac:dyDescent="0.2">
      <c r="A181" s="34"/>
      <c r="B181" s="35"/>
      <c r="C181" s="36"/>
      <c r="D181" s="194" t="s">
        <v>2102</v>
      </c>
      <c r="E181" s="36"/>
      <c r="F181" s="238" t="s">
        <v>2481</v>
      </c>
      <c r="G181" s="36"/>
      <c r="H181" s="36"/>
      <c r="I181" s="189"/>
      <c r="J181" s="36"/>
      <c r="K181" s="36"/>
      <c r="L181" s="39"/>
      <c r="M181" s="190"/>
      <c r="N181" s="191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2102</v>
      </c>
      <c r="AU181" s="17" t="s">
        <v>83</v>
      </c>
    </row>
    <row r="182" spans="1:65" s="2" customFormat="1" ht="16.5" customHeight="1" x14ac:dyDescent="0.2">
      <c r="A182" s="34"/>
      <c r="B182" s="35"/>
      <c r="C182" s="215" t="s">
        <v>527</v>
      </c>
      <c r="D182" s="215" t="s">
        <v>336</v>
      </c>
      <c r="E182" s="216" t="s">
        <v>2495</v>
      </c>
      <c r="F182" s="217" t="s">
        <v>2496</v>
      </c>
      <c r="G182" s="218" t="s">
        <v>1007</v>
      </c>
      <c r="H182" s="219">
        <v>1</v>
      </c>
      <c r="I182" s="220"/>
      <c r="J182" s="221">
        <f>ROUND(I182*H182,2)</f>
        <v>0</v>
      </c>
      <c r="K182" s="217" t="s">
        <v>19</v>
      </c>
      <c r="L182" s="222"/>
      <c r="M182" s="223" t="s">
        <v>19</v>
      </c>
      <c r="N182" s="224" t="s">
        <v>44</v>
      </c>
      <c r="O182" s="64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5" t="s">
        <v>349</v>
      </c>
      <c r="AT182" s="185" t="s">
        <v>336</v>
      </c>
      <c r="AU182" s="185" t="s">
        <v>83</v>
      </c>
      <c r="AY182" s="17" t="s">
        <v>155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7" t="s">
        <v>81</v>
      </c>
      <c r="BK182" s="186">
        <f>ROUND(I182*H182,2)</f>
        <v>0</v>
      </c>
      <c r="BL182" s="17" t="s">
        <v>251</v>
      </c>
      <c r="BM182" s="185" t="s">
        <v>2497</v>
      </c>
    </row>
    <row r="183" spans="1:65" s="2" customFormat="1" ht="19.2" x14ac:dyDescent="0.2">
      <c r="A183" s="34"/>
      <c r="B183" s="35"/>
      <c r="C183" s="36"/>
      <c r="D183" s="194" t="s">
        <v>2102</v>
      </c>
      <c r="E183" s="36"/>
      <c r="F183" s="238" t="s">
        <v>2481</v>
      </c>
      <c r="G183" s="36"/>
      <c r="H183" s="36"/>
      <c r="I183" s="189"/>
      <c r="J183" s="36"/>
      <c r="K183" s="36"/>
      <c r="L183" s="39"/>
      <c r="M183" s="190"/>
      <c r="N183" s="191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2102</v>
      </c>
      <c r="AU183" s="17" t="s">
        <v>83</v>
      </c>
    </row>
    <row r="184" spans="1:65" s="2" customFormat="1" ht="16.5" customHeight="1" x14ac:dyDescent="0.2">
      <c r="A184" s="34"/>
      <c r="B184" s="35"/>
      <c r="C184" s="215" t="s">
        <v>533</v>
      </c>
      <c r="D184" s="215" t="s">
        <v>336</v>
      </c>
      <c r="E184" s="216" t="s">
        <v>2498</v>
      </c>
      <c r="F184" s="217" t="s">
        <v>2499</v>
      </c>
      <c r="G184" s="218" t="s">
        <v>1007</v>
      </c>
      <c r="H184" s="219">
        <v>1</v>
      </c>
      <c r="I184" s="220"/>
      <c r="J184" s="221">
        <f>ROUND(I184*H184,2)</f>
        <v>0</v>
      </c>
      <c r="K184" s="217" t="s">
        <v>19</v>
      </c>
      <c r="L184" s="222"/>
      <c r="M184" s="223" t="s">
        <v>19</v>
      </c>
      <c r="N184" s="224" t="s">
        <v>44</v>
      </c>
      <c r="O184" s="64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5" t="s">
        <v>349</v>
      </c>
      <c r="AT184" s="185" t="s">
        <v>336</v>
      </c>
      <c r="AU184" s="185" t="s">
        <v>83</v>
      </c>
      <c r="AY184" s="17" t="s">
        <v>155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7" t="s">
        <v>81</v>
      </c>
      <c r="BK184" s="186">
        <f>ROUND(I184*H184,2)</f>
        <v>0</v>
      </c>
      <c r="BL184" s="17" t="s">
        <v>251</v>
      </c>
      <c r="BM184" s="185" t="s">
        <v>2500</v>
      </c>
    </row>
    <row r="185" spans="1:65" s="2" customFormat="1" ht="19.2" x14ac:dyDescent="0.2">
      <c r="A185" s="34"/>
      <c r="B185" s="35"/>
      <c r="C185" s="36"/>
      <c r="D185" s="194" t="s">
        <v>2102</v>
      </c>
      <c r="E185" s="36"/>
      <c r="F185" s="238" t="s">
        <v>2481</v>
      </c>
      <c r="G185" s="36"/>
      <c r="H185" s="36"/>
      <c r="I185" s="189"/>
      <c r="J185" s="36"/>
      <c r="K185" s="36"/>
      <c r="L185" s="39"/>
      <c r="M185" s="190"/>
      <c r="N185" s="191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2102</v>
      </c>
      <c r="AU185" s="17" t="s">
        <v>83</v>
      </c>
    </row>
    <row r="186" spans="1:65" s="2" customFormat="1" ht="16.5" customHeight="1" x14ac:dyDescent="0.2">
      <c r="A186" s="34"/>
      <c r="B186" s="35"/>
      <c r="C186" s="215" t="s">
        <v>541</v>
      </c>
      <c r="D186" s="215" t="s">
        <v>336</v>
      </c>
      <c r="E186" s="216" t="s">
        <v>2501</v>
      </c>
      <c r="F186" s="217" t="s">
        <v>2502</v>
      </c>
      <c r="G186" s="218" t="s">
        <v>1007</v>
      </c>
      <c r="H186" s="219">
        <v>1</v>
      </c>
      <c r="I186" s="220"/>
      <c r="J186" s="221">
        <f>ROUND(I186*H186,2)</f>
        <v>0</v>
      </c>
      <c r="K186" s="217" t="s">
        <v>19</v>
      </c>
      <c r="L186" s="222"/>
      <c r="M186" s="223" t="s">
        <v>19</v>
      </c>
      <c r="N186" s="224" t="s">
        <v>44</v>
      </c>
      <c r="O186" s="64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349</v>
      </c>
      <c r="AT186" s="185" t="s">
        <v>336</v>
      </c>
      <c r="AU186" s="185" t="s">
        <v>83</v>
      </c>
      <c r="AY186" s="17" t="s">
        <v>155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81</v>
      </c>
      <c r="BK186" s="186">
        <f>ROUND(I186*H186,2)</f>
        <v>0</v>
      </c>
      <c r="BL186" s="17" t="s">
        <v>251</v>
      </c>
      <c r="BM186" s="185" t="s">
        <v>2503</v>
      </c>
    </row>
    <row r="187" spans="1:65" s="2" customFormat="1" ht="19.2" x14ac:dyDescent="0.2">
      <c r="A187" s="34"/>
      <c r="B187" s="35"/>
      <c r="C187" s="36"/>
      <c r="D187" s="194" t="s">
        <v>2102</v>
      </c>
      <c r="E187" s="36"/>
      <c r="F187" s="238" t="s">
        <v>2481</v>
      </c>
      <c r="G187" s="36"/>
      <c r="H187" s="36"/>
      <c r="I187" s="189"/>
      <c r="J187" s="36"/>
      <c r="K187" s="36"/>
      <c r="L187" s="39"/>
      <c r="M187" s="190"/>
      <c r="N187" s="191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2102</v>
      </c>
      <c r="AU187" s="17" t="s">
        <v>83</v>
      </c>
    </row>
    <row r="188" spans="1:65" s="2" customFormat="1" ht="16.5" customHeight="1" x14ac:dyDescent="0.2">
      <c r="A188" s="34"/>
      <c r="B188" s="35"/>
      <c r="C188" s="215" t="s">
        <v>546</v>
      </c>
      <c r="D188" s="215" t="s">
        <v>336</v>
      </c>
      <c r="E188" s="216" t="s">
        <v>2504</v>
      </c>
      <c r="F188" s="217" t="s">
        <v>2505</v>
      </c>
      <c r="G188" s="218" t="s">
        <v>1007</v>
      </c>
      <c r="H188" s="219">
        <v>1</v>
      </c>
      <c r="I188" s="220"/>
      <c r="J188" s="221">
        <f>ROUND(I188*H188,2)</f>
        <v>0</v>
      </c>
      <c r="K188" s="217" t="s">
        <v>19</v>
      </c>
      <c r="L188" s="222"/>
      <c r="M188" s="223" t="s">
        <v>19</v>
      </c>
      <c r="N188" s="224" t="s">
        <v>44</v>
      </c>
      <c r="O188" s="64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5" t="s">
        <v>349</v>
      </c>
      <c r="AT188" s="185" t="s">
        <v>336</v>
      </c>
      <c r="AU188" s="185" t="s">
        <v>83</v>
      </c>
      <c r="AY188" s="17" t="s">
        <v>155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7" t="s">
        <v>81</v>
      </c>
      <c r="BK188" s="186">
        <f>ROUND(I188*H188,2)</f>
        <v>0</v>
      </c>
      <c r="BL188" s="17" t="s">
        <v>251</v>
      </c>
      <c r="BM188" s="185" t="s">
        <v>2506</v>
      </c>
    </row>
    <row r="189" spans="1:65" s="2" customFormat="1" ht="19.2" x14ac:dyDescent="0.2">
      <c r="A189" s="34"/>
      <c r="B189" s="35"/>
      <c r="C189" s="36"/>
      <c r="D189" s="194" t="s">
        <v>2102</v>
      </c>
      <c r="E189" s="36"/>
      <c r="F189" s="238" t="s">
        <v>2481</v>
      </c>
      <c r="G189" s="36"/>
      <c r="H189" s="36"/>
      <c r="I189" s="189"/>
      <c r="J189" s="36"/>
      <c r="K189" s="36"/>
      <c r="L189" s="39"/>
      <c r="M189" s="190"/>
      <c r="N189" s="191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2102</v>
      </c>
      <c r="AU189" s="17" t="s">
        <v>83</v>
      </c>
    </row>
    <row r="190" spans="1:65" s="2" customFormat="1" ht="16.5" customHeight="1" x14ac:dyDescent="0.2">
      <c r="A190" s="34"/>
      <c r="B190" s="35"/>
      <c r="C190" s="215" t="s">
        <v>551</v>
      </c>
      <c r="D190" s="215" t="s">
        <v>336</v>
      </c>
      <c r="E190" s="216" t="s">
        <v>2507</v>
      </c>
      <c r="F190" s="217" t="s">
        <v>2508</v>
      </c>
      <c r="G190" s="218" t="s">
        <v>1007</v>
      </c>
      <c r="H190" s="219">
        <v>1</v>
      </c>
      <c r="I190" s="220"/>
      <c r="J190" s="221">
        <f>ROUND(I190*H190,2)</f>
        <v>0</v>
      </c>
      <c r="K190" s="217" t="s">
        <v>19</v>
      </c>
      <c r="L190" s="222"/>
      <c r="M190" s="223" t="s">
        <v>19</v>
      </c>
      <c r="N190" s="224" t="s">
        <v>44</v>
      </c>
      <c r="O190" s="64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5" t="s">
        <v>349</v>
      </c>
      <c r="AT190" s="185" t="s">
        <v>336</v>
      </c>
      <c r="AU190" s="185" t="s">
        <v>83</v>
      </c>
      <c r="AY190" s="17" t="s">
        <v>155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7" t="s">
        <v>81</v>
      </c>
      <c r="BK190" s="186">
        <f>ROUND(I190*H190,2)</f>
        <v>0</v>
      </c>
      <c r="BL190" s="17" t="s">
        <v>251</v>
      </c>
      <c r="BM190" s="185" t="s">
        <v>2509</v>
      </c>
    </row>
    <row r="191" spans="1:65" s="2" customFormat="1" ht="19.2" x14ac:dyDescent="0.2">
      <c r="A191" s="34"/>
      <c r="B191" s="35"/>
      <c r="C191" s="36"/>
      <c r="D191" s="194" t="s">
        <v>2102</v>
      </c>
      <c r="E191" s="36"/>
      <c r="F191" s="238" t="s">
        <v>2481</v>
      </c>
      <c r="G191" s="36"/>
      <c r="H191" s="36"/>
      <c r="I191" s="189"/>
      <c r="J191" s="36"/>
      <c r="K191" s="36"/>
      <c r="L191" s="39"/>
      <c r="M191" s="190"/>
      <c r="N191" s="191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2102</v>
      </c>
      <c r="AU191" s="17" t="s">
        <v>83</v>
      </c>
    </row>
    <row r="192" spans="1:65" s="2" customFormat="1" ht="16.5" customHeight="1" x14ac:dyDescent="0.2">
      <c r="A192" s="34"/>
      <c r="B192" s="35"/>
      <c r="C192" s="215" t="s">
        <v>557</v>
      </c>
      <c r="D192" s="215" t="s">
        <v>336</v>
      </c>
      <c r="E192" s="216" t="s">
        <v>2510</v>
      </c>
      <c r="F192" s="217" t="s">
        <v>2511</v>
      </c>
      <c r="G192" s="218" t="s">
        <v>1007</v>
      </c>
      <c r="H192" s="219">
        <v>1</v>
      </c>
      <c r="I192" s="220"/>
      <c r="J192" s="221">
        <f>ROUND(I192*H192,2)</f>
        <v>0</v>
      </c>
      <c r="K192" s="217" t="s">
        <v>19</v>
      </c>
      <c r="L192" s="222"/>
      <c r="M192" s="223" t="s">
        <v>19</v>
      </c>
      <c r="N192" s="224" t="s">
        <v>44</v>
      </c>
      <c r="O192" s="64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5" t="s">
        <v>349</v>
      </c>
      <c r="AT192" s="185" t="s">
        <v>336</v>
      </c>
      <c r="AU192" s="185" t="s">
        <v>83</v>
      </c>
      <c r="AY192" s="17" t="s">
        <v>155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7" t="s">
        <v>81</v>
      </c>
      <c r="BK192" s="186">
        <f>ROUND(I192*H192,2)</f>
        <v>0</v>
      </c>
      <c r="BL192" s="17" t="s">
        <v>251</v>
      </c>
      <c r="BM192" s="185" t="s">
        <v>2512</v>
      </c>
    </row>
    <row r="193" spans="1:65" s="2" customFormat="1" ht="19.2" x14ac:dyDescent="0.2">
      <c r="A193" s="34"/>
      <c r="B193" s="35"/>
      <c r="C193" s="36"/>
      <c r="D193" s="194" t="s">
        <v>2102</v>
      </c>
      <c r="E193" s="36"/>
      <c r="F193" s="238" t="s">
        <v>2481</v>
      </c>
      <c r="G193" s="36"/>
      <c r="H193" s="36"/>
      <c r="I193" s="189"/>
      <c r="J193" s="36"/>
      <c r="K193" s="36"/>
      <c r="L193" s="39"/>
      <c r="M193" s="190"/>
      <c r="N193" s="191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2102</v>
      </c>
      <c r="AU193" s="17" t="s">
        <v>83</v>
      </c>
    </row>
    <row r="194" spans="1:65" s="2" customFormat="1" ht="16.5" customHeight="1" x14ac:dyDescent="0.2">
      <c r="A194" s="34"/>
      <c r="B194" s="35"/>
      <c r="C194" s="215" t="s">
        <v>563</v>
      </c>
      <c r="D194" s="215" t="s">
        <v>336</v>
      </c>
      <c r="E194" s="216" t="s">
        <v>2513</v>
      </c>
      <c r="F194" s="217" t="s">
        <v>2514</v>
      </c>
      <c r="G194" s="218" t="s">
        <v>1007</v>
      </c>
      <c r="H194" s="219">
        <v>3</v>
      </c>
      <c r="I194" s="220"/>
      <c r="J194" s="221">
        <f>ROUND(I194*H194,2)</f>
        <v>0</v>
      </c>
      <c r="K194" s="217" t="s">
        <v>19</v>
      </c>
      <c r="L194" s="222"/>
      <c r="M194" s="223" t="s">
        <v>19</v>
      </c>
      <c r="N194" s="224" t="s">
        <v>44</v>
      </c>
      <c r="O194" s="64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5" t="s">
        <v>349</v>
      </c>
      <c r="AT194" s="185" t="s">
        <v>336</v>
      </c>
      <c r="AU194" s="185" t="s">
        <v>83</v>
      </c>
      <c r="AY194" s="17" t="s">
        <v>155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7" t="s">
        <v>81</v>
      </c>
      <c r="BK194" s="186">
        <f>ROUND(I194*H194,2)</f>
        <v>0</v>
      </c>
      <c r="BL194" s="17" t="s">
        <v>251</v>
      </c>
      <c r="BM194" s="185" t="s">
        <v>2515</v>
      </c>
    </row>
    <row r="195" spans="1:65" s="2" customFormat="1" ht="19.2" x14ac:dyDescent="0.2">
      <c r="A195" s="34"/>
      <c r="B195" s="35"/>
      <c r="C195" s="36"/>
      <c r="D195" s="194" t="s">
        <v>2102</v>
      </c>
      <c r="E195" s="36"/>
      <c r="F195" s="238" t="s">
        <v>2481</v>
      </c>
      <c r="G195" s="36"/>
      <c r="H195" s="36"/>
      <c r="I195" s="189"/>
      <c r="J195" s="36"/>
      <c r="K195" s="36"/>
      <c r="L195" s="39"/>
      <c r="M195" s="190"/>
      <c r="N195" s="191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2102</v>
      </c>
      <c r="AU195" s="17" t="s">
        <v>83</v>
      </c>
    </row>
    <row r="196" spans="1:65" s="2" customFormat="1" ht="16.5" customHeight="1" x14ac:dyDescent="0.2">
      <c r="A196" s="34"/>
      <c r="B196" s="35"/>
      <c r="C196" s="215" t="s">
        <v>569</v>
      </c>
      <c r="D196" s="215" t="s">
        <v>336</v>
      </c>
      <c r="E196" s="216" t="s">
        <v>2516</v>
      </c>
      <c r="F196" s="217" t="s">
        <v>2517</v>
      </c>
      <c r="G196" s="218" t="s">
        <v>1007</v>
      </c>
      <c r="H196" s="219">
        <v>1</v>
      </c>
      <c r="I196" s="220"/>
      <c r="J196" s="221">
        <f>ROUND(I196*H196,2)</f>
        <v>0</v>
      </c>
      <c r="K196" s="217" t="s">
        <v>19</v>
      </c>
      <c r="L196" s="222"/>
      <c r="M196" s="223" t="s">
        <v>19</v>
      </c>
      <c r="N196" s="224" t="s">
        <v>44</v>
      </c>
      <c r="O196" s="64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5" t="s">
        <v>349</v>
      </c>
      <c r="AT196" s="185" t="s">
        <v>336</v>
      </c>
      <c r="AU196" s="185" t="s">
        <v>83</v>
      </c>
      <c r="AY196" s="17" t="s">
        <v>155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7" t="s">
        <v>81</v>
      </c>
      <c r="BK196" s="186">
        <f>ROUND(I196*H196,2)</f>
        <v>0</v>
      </c>
      <c r="BL196" s="17" t="s">
        <v>251</v>
      </c>
      <c r="BM196" s="185" t="s">
        <v>2518</v>
      </c>
    </row>
    <row r="197" spans="1:65" s="2" customFormat="1" ht="19.2" x14ac:dyDescent="0.2">
      <c r="A197" s="34"/>
      <c r="B197" s="35"/>
      <c r="C197" s="36"/>
      <c r="D197" s="194" t="s">
        <v>2102</v>
      </c>
      <c r="E197" s="36"/>
      <c r="F197" s="238" t="s">
        <v>2481</v>
      </c>
      <c r="G197" s="36"/>
      <c r="H197" s="36"/>
      <c r="I197" s="189"/>
      <c r="J197" s="36"/>
      <c r="K197" s="36"/>
      <c r="L197" s="39"/>
      <c r="M197" s="190"/>
      <c r="N197" s="191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2102</v>
      </c>
      <c r="AU197" s="17" t="s">
        <v>83</v>
      </c>
    </row>
    <row r="198" spans="1:65" s="2" customFormat="1" ht="16.5" customHeight="1" x14ac:dyDescent="0.2">
      <c r="A198" s="34"/>
      <c r="B198" s="35"/>
      <c r="C198" s="174" t="s">
        <v>577</v>
      </c>
      <c r="D198" s="174" t="s">
        <v>157</v>
      </c>
      <c r="E198" s="175" t="s">
        <v>2519</v>
      </c>
      <c r="F198" s="176" t="s">
        <v>2520</v>
      </c>
      <c r="G198" s="177" t="s">
        <v>171</v>
      </c>
      <c r="H198" s="178">
        <v>15</v>
      </c>
      <c r="I198" s="179"/>
      <c r="J198" s="180">
        <f>ROUND(I198*H198,2)</f>
        <v>0</v>
      </c>
      <c r="K198" s="176" t="s">
        <v>160</v>
      </c>
      <c r="L198" s="39"/>
      <c r="M198" s="181" t="s">
        <v>19</v>
      </c>
      <c r="N198" s="182" t="s">
        <v>44</v>
      </c>
      <c r="O198" s="64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5" t="s">
        <v>251</v>
      </c>
      <c r="AT198" s="185" t="s">
        <v>157</v>
      </c>
      <c r="AU198" s="185" t="s">
        <v>83</v>
      </c>
      <c r="AY198" s="17" t="s">
        <v>155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7" t="s">
        <v>81</v>
      </c>
      <c r="BK198" s="186">
        <f>ROUND(I198*H198,2)</f>
        <v>0</v>
      </c>
      <c r="BL198" s="17" t="s">
        <v>251</v>
      </c>
      <c r="BM198" s="185" t="s">
        <v>2521</v>
      </c>
    </row>
    <row r="199" spans="1:65" s="2" customFormat="1" ht="10.199999999999999" x14ac:dyDescent="0.2">
      <c r="A199" s="34"/>
      <c r="B199" s="35"/>
      <c r="C199" s="36"/>
      <c r="D199" s="187" t="s">
        <v>163</v>
      </c>
      <c r="E199" s="36"/>
      <c r="F199" s="188" t="s">
        <v>2522</v>
      </c>
      <c r="G199" s="36"/>
      <c r="H199" s="36"/>
      <c r="I199" s="189"/>
      <c r="J199" s="36"/>
      <c r="K199" s="36"/>
      <c r="L199" s="39"/>
      <c r="M199" s="190"/>
      <c r="N199" s="191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163</v>
      </c>
      <c r="AU199" s="17" t="s">
        <v>83</v>
      </c>
    </row>
    <row r="200" spans="1:65" s="2" customFormat="1" ht="24.15" customHeight="1" x14ac:dyDescent="0.2">
      <c r="A200" s="34"/>
      <c r="B200" s="35"/>
      <c r="C200" s="174" t="s">
        <v>586</v>
      </c>
      <c r="D200" s="174" t="s">
        <v>157</v>
      </c>
      <c r="E200" s="175" t="s">
        <v>2523</v>
      </c>
      <c r="F200" s="176" t="s">
        <v>2524</v>
      </c>
      <c r="G200" s="177" t="s">
        <v>171</v>
      </c>
      <c r="H200" s="178">
        <v>53</v>
      </c>
      <c r="I200" s="179"/>
      <c r="J200" s="180">
        <f>ROUND(I200*H200,2)</f>
        <v>0</v>
      </c>
      <c r="K200" s="176" t="s">
        <v>160</v>
      </c>
      <c r="L200" s="39"/>
      <c r="M200" s="181" t="s">
        <v>19</v>
      </c>
      <c r="N200" s="182" t="s">
        <v>44</v>
      </c>
      <c r="O200" s="64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5" t="s">
        <v>251</v>
      </c>
      <c r="AT200" s="185" t="s">
        <v>157</v>
      </c>
      <c r="AU200" s="185" t="s">
        <v>83</v>
      </c>
      <c r="AY200" s="17" t="s">
        <v>155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7" t="s">
        <v>81</v>
      </c>
      <c r="BK200" s="186">
        <f>ROUND(I200*H200,2)</f>
        <v>0</v>
      </c>
      <c r="BL200" s="17" t="s">
        <v>251</v>
      </c>
      <c r="BM200" s="185" t="s">
        <v>2525</v>
      </c>
    </row>
    <row r="201" spans="1:65" s="2" customFormat="1" ht="10.199999999999999" x14ac:dyDescent="0.2">
      <c r="A201" s="34"/>
      <c r="B201" s="35"/>
      <c r="C201" s="36"/>
      <c r="D201" s="187" t="s">
        <v>163</v>
      </c>
      <c r="E201" s="36"/>
      <c r="F201" s="188" t="s">
        <v>2526</v>
      </c>
      <c r="G201" s="36"/>
      <c r="H201" s="36"/>
      <c r="I201" s="189"/>
      <c r="J201" s="36"/>
      <c r="K201" s="36"/>
      <c r="L201" s="39"/>
      <c r="M201" s="190"/>
      <c r="N201" s="191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83</v>
      </c>
    </row>
    <row r="202" spans="1:65" s="2" customFormat="1" ht="16.5" customHeight="1" x14ac:dyDescent="0.2">
      <c r="A202" s="34"/>
      <c r="B202" s="35"/>
      <c r="C202" s="215" t="s">
        <v>592</v>
      </c>
      <c r="D202" s="215" t="s">
        <v>336</v>
      </c>
      <c r="E202" s="216" t="s">
        <v>2527</v>
      </c>
      <c r="F202" s="217" t="s">
        <v>2528</v>
      </c>
      <c r="G202" s="218" t="s">
        <v>171</v>
      </c>
      <c r="H202" s="219">
        <v>53</v>
      </c>
      <c r="I202" s="220"/>
      <c r="J202" s="221">
        <f>ROUND(I202*H202,2)</f>
        <v>0</v>
      </c>
      <c r="K202" s="217" t="s">
        <v>160</v>
      </c>
      <c r="L202" s="222"/>
      <c r="M202" s="223" t="s">
        <v>19</v>
      </c>
      <c r="N202" s="224" t="s">
        <v>44</v>
      </c>
      <c r="O202" s="64"/>
      <c r="P202" s="183">
        <f>O202*H202</f>
        <v>0</v>
      </c>
      <c r="Q202" s="183">
        <v>9.0000000000000006E-5</v>
      </c>
      <c r="R202" s="183">
        <f>Q202*H202</f>
        <v>4.7699999999999999E-3</v>
      </c>
      <c r="S202" s="183">
        <v>0</v>
      </c>
      <c r="T202" s="18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5" t="s">
        <v>349</v>
      </c>
      <c r="AT202" s="185" t="s">
        <v>336</v>
      </c>
      <c r="AU202" s="185" t="s">
        <v>83</v>
      </c>
      <c r="AY202" s="17" t="s">
        <v>155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7" t="s">
        <v>81</v>
      </c>
      <c r="BK202" s="186">
        <f>ROUND(I202*H202,2)</f>
        <v>0</v>
      </c>
      <c r="BL202" s="17" t="s">
        <v>251</v>
      </c>
      <c r="BM202" s="185" t="s">
        <v>2529</v>
      </c>
    </row>
    <row r="203" spans="1:65" s="2" customFormat="1" ht="24.15" customHeight="1" x14ac:dyDescent="0.2">
      <c r="A203" s="34"/>
      <c r="B203" s="35"/>
      <c r="C203" s="174" t="s">
        <v>597</v>
      </c>
      <c r="D203" s="174" t="s">
        <v>157</v>
      </c>
      <c r="E203" s="175" t="s">
        <v>2530</v>
      </c>
      <c r="F203" s="176" t="s">
        <v>2531</v>
      </c>
      <c r="G203" s="177" t="s">
        <v>171</v>
      </c>
      <c r="H203" s="178">
        <v>1</v>
      </c>
      <c r="I203" s="179"/>
      <c r="J203" s="180">
        <f>ROUND(I203*H203,2)</f>
        <v>0</v>
      </c>
      <c r="K203" s="176" t="s">
        <v>160</v>
      </c>
      <c r="L203" s="39"/>
      <c r="M203" s="181" t="s">
        <v>19</v>
      </c>
      <c r="N203" s="182" t="s">
        <v>44</v>
      </c>
      <c r="O203" s="64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5" t="s">
        <v>251</v>
      </c>
      <c r="AT203" s="185" t="s">
        <v>157</v>
      </c>
      <c r="AU203" s="185" t="s">
        <v>83</v>
      </c>
      <c r="AY203" s="17" t="s">
        <v>155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7" t="s">
        <v>81</v>
      </c>
      <c r="BK203" s="186">
        <f>ROUND(I203*H203,2)</f>
        <v>0</v>
      </c>
      <c r="BL203" s="17" t="s">
        <v>251</v>
      </c>
      <c r="BM203" s="185" t="s">
        <v>2532</v>
      </c>
    </row>
    <row r="204" spans="1:65" s="2" customFormat="1" ht="10.199999999999999" x14ac:dyDescent="0.2">
      <c r="A204" s="34"/>
      <c r="B204" s="35"/>
      <c r="C204" s="36"/>
      <c r="D204" s="187" t="s">
        <v>163</v>
      </c>
      <c r="E204" s="36"/>
      <c r="F204" s="188" t="s">
        <v>2533</v>
      </c>
      <c r="G204" s="36"/>
      <c r="H204" s="36"/>
      <c r="I204" s="189"/>
      <c r="J204" s="36"/>
      <c r="K204" s="36"/>
      <c r="L204" s="39"/>
      <c r="M204" s="190"/>
      <c r="N204" s="191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163</v>
      </c>
      <c r="AU204" s="17" t="s">
        <v>83</v>
      </c>
    </row>
    <row r="205" spans="1:65" s="2" customFormat="1" ht="16.5" customHeight="1" x14ac:dyDescent="0.2">
      <c r="A205" s="34"/>
      <c r="B205" s="35"/>
      <c r="C205" s="215" t="s">
        <v>602</v>
      </c>
      <c r="D205" s="215" t="s">
        <v>336</v>
      </c>
      <c r="E205" s="216" t="s">
        <v>2534</v>
      </c>
      <c r="F205" s="217" t="s">
        <v>2535</v>
      </c>
      <c r="G205" s="218" t="s">
        <v>171</v>
      </c>
      <c r="H205" s="219">
        <v>1</v>
      </c>
      <c r="I205" s="220"/>
      <c r="J205" s="221">
        <f>ROUND(I205*H205,2)</f>
        <v>0</v>
      </c>
      <c r="K205" s="217" t="s">
        <v>160</v>
      </c>
      <c r="L205" s="222"/>
      <c r="M205" s="223" t="s">
        <v>19</v>
      </c>
      <c r="N205" s="224" t="s">
        <v>44</v>
      </c>
      <c r="O205" s="64"/>
      <c r="P205" s="183">
        <f>O205*H205</f>
        <v>0</v>
      </c>
      <c r="Q205" s="183">
        <v>9.0000000000000006E-5</v>
      </c>
      <c r="R205" s="183">
        <f>Q205*H205</f>
        <v>9.0000000000000006E-5</v>
      </c>
      <c r="S205" s="183">
        <v>0</v>
      </c>
      <c r="T205" s="18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5" t="s">
        <v>349</v>
      </c>
      <c r="AT205" s="185" t="s">
        <v>336</v>
      </c>
      <c r="AU205" s="185" t="s">
        <v>83</v>
      </c>
      <c r="AY205" s="17" t="s">
        <v>155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7" t="s">
        <v>81</v>
      </c>
      <c r="BK205" s="186">
        <f>ROUND(I205*H205,2)</f>
        <v>0</v>
      </c>
      <c r="BL205" s="17" t="s">
        <v>251</v>
      </c>
      <c r="BM205" s="185" t="s">
        <v>2536</v>
      </c>
    </row>
    <row r="206" spans="1:65" s="2" customFormat="1" ht="24.15" customHeight="1" x14ac:dyDescent="0.2">
      <c r="A206" s="34"/>
      <c r="B206" s="35"/>
      <c r="C206" s="174" t="s">
        <v>607</v>
      </c>
      <c r="D206" s="174" t="s">
        <v>157</v>
      </c>
      <c r="E206" s="175" t="s">
        <v>2537</v>
      </c>
      <c r="F206" s="176" t="s">
        <v>2538</v>
      </c>
      <c r="G206" s="177" t="s">
        <v>171</v>
      </c>
      <c r="H206" s="178">
        <v>10</v>
      </c>
      <c r="I206" s="179"/>
      <c r="J206" s="180">
        <f>ROUND(I206*H206,2)</f>
        <v>0</v>
      </c>
      <c r="K206" s="176" t="s">
        <v>160</v>
      </c>
      <c r="L206" s="39"/>
      <c r="M206" s="181" t="s">
        <v>19</v>
      </c>
      <c r="N206" s="182" t="s">
        <v>44</v>
      </c>
      <c r="O206" s="64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251</v>
      </c>
      <c r="AT206" s="185" t="s">
        <v>157</v>
      </c>
      <c r="AU206" s="185" t="s">
        <v>83</v>
      </c>
      <c r="AY206" s="17" t="s">
        <v>155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81</v>
      </c>
      <c r="BK206" s="186">
        <f>ROUND(I206*H206,2)</f>
        <v>0</v>
      </c>
      <c r="BL206" s="17" t="s">
        <v>251</v>
      </c>
      <c r="BM206" s="185" t="s">
        <v>2539</v>
      </c>
    </row>
    <row r="207" spans="1:65" s="2" customFormat="1" ht="10.199999999999999" x14ac:dyDescent="0.2">
      <c r="A207" s="34"/>
      <c r="B207" s="35"/>
      <c r="C207" s="36"/>
      <c r="D207" s="187" t="s">
        <v>163</v>
      </c>
      <c r="E207" s="36"/>
      <c r="F207" s="188" t="s">
        <v>2540</v>
      </c>
      <c r="G207" s="36"/>
      <c r="H207" s="36"/>
      <c r="I207" s="189"/>
      <c r="J207" s="36"/>
      <c r="K207" s="36"/>
      <c r="L207" s="39"/>
      <c r="M207" s="190"/>
      <c r="N207" s="191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163</v>
      </c>
      <c r="AU207" s="17" t="s">
        <v>83</v>
      </c>
    </row>
    <row r="208" spans="1:65" s="2" customFormat="1" ht="16.5" customHeight="1" x14ac:dyDescent="0.2">
      <c r="A208" s="34"/>
      <c r="B208" s="35"/>
      <c r="C208" s="215" t="s">
        <v>614</v>
      </c>
      <c r="D208" s="215" t="s">
        <v>336</v>
      </c>
      <c r="E208" s="216" t="s">
        <v>2541</v>
      </c>
      <c r="F208" s="217" t="s">
        <v>2542</v>
      </c>
      <c r="G208" s="218" t="s">
        <v>171</v>
      </c>
      <c r="H208" s="219">
        <v>10</v>
      </c>
      <c r="I208" s="220"/>
      <c r="J208" s="221">
        <f>ROUND(I208*H208,2)</f>
        <v>0</v>
      </c>
      <c r="K208" s="217" t="s">
        <v>160</v>
      </c>
      <c r="L208" s="222"/>
      <c r="M208" s="223" t="s">
        <v>19</v>
      </c>
      <c r="N208" s="224" t="s">
        <v>44</v>
      </c>
      <c r="O208" s="64"/>
      <c r="P208" s="183">
        <f>O208*H208</f>
        <v>0</v>
      </c>
      <c r="Q208" s="183">
        <v>5.0000000000000002E-5</v>
      </c>
      <c r="R208" s="183">
        <f>Q208*H208</f>
        <v>5.0000000000000001E-4</v>
      </c>
      <c r="S208" s="183">
        <v>0</v>
      </c>
      <c r="T208" s="18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5" t="s">
        <v>349</v>
      </c>
      <c r="AT208" s="185" t="s">
        <v>336</v>
      </c>
      <c r="AU208" s="185" t="s">
        <v>83</v>
      </c>
      <c r="AY208" s="17" t="s">
        <v>155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7" t="s">
        <v>81</v>
      </c>
      <c r="BK208" s="186">
        <f>ROUND(I208*H208,2)</f>
        <v>0</v>
      </c>
      <c r="BL208" s="17" t="s">
        <v>251</v>
      </c>
      <c r="BM208" s="185" t="s">
        <v>2543</v>
      </c>
    </row>
    <row r="209" spans="1:65" s="2" customFormat="1" ht="24.15" customHeight="1" x14ac:dyDescent="0.2">
      <c r="A209" s="34"/>
      <c r="B209" s="35"/>
      <c r="C209" s="174" t="s">
        <v>619</v>
      </c>
      <c r="D209" s="174" t="s">
        <v>157</v>
      </c>
      <c r="E209" s="175" t="s">
        <v>2544</v>
      </c>
      <c r="F209" s="176" t="s">
        <v>2545</v>
      </c>
      <c r="G209" s="177" t="s">
        <v>171</v>
      </c>
      <c r="H209" s="178">
        <v>5</v>
      </c>
      <c r="I209" s="179"/>
      <c r="J209" s="180">
        <f>ROUND(I209*H209,2)</f>
        <v>0</v>
      </c>
      <c r="K209" s="176" t="s">
        <v>160</v>
      </c>
      <c r="L209" s="39"/>
      <c r="M209" s="181" t="s">
        <v>19</v>
      </c>
      <c r="N209" s="182" t="s">
        <v>44</v>
      </c>
      <c r="O209" s="64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5" t="s">
        <v>251</v>
      </c>
      <c r="AT209" s="185" t="s">
        <v>157</v>
      </c>
      <c r="AU209" s="185" t="s">
        <v>83</v>
      </c>
      <c r="AY209" s="17" t="s">
        <v>155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7" t="s">
        <v>81</v>
      </c>
      <c r="BK209" s="186">
        <f>ROUND(I209*H209,2)</f>
        <v>0</v>
      </c>
      <c r="BL209" s="17" t="s">
        <v>251</v>
      </c>
      <c r="BM209" s="185" t="s">
        <v>2546</v>
      </c>
    </row>
    <row r="210" spans="1:65" s="2" customFormat="1" ht="10.199999999999999" x14ac:dyDescent="0.2">
      <c r="A210" s="34"/>
      <c r="B210" s="35"/>
      <c r="C210" s="36"/>
      <c r="D210" s="187" t="s">
        <v>163</v>
      </c>
      <c r="E210" s="36"/>
      <c r="F210" s="188" t="s">
        <v>2547</v>
      </c>
      <c r="G210" s="36"/>
      <c r="H210" s="36"/>
      <c r="I210" s="189"/>
      <c r="J210" s="36"/>
      <c r="K210" s="36"/>
      <c r="L210" s="39"/>
      <c r="M210" s="190"/>
      <c r="N210" s="191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163</v>
      </c>
      <c r="AU210" s="17" t="s">
        <v>83</v>
      </c>
    </row>
    <row r="211" spans="1:65" s="2" customFormat="1" ht="16.5" customHeight="1" x14ac:dyDescent="0.2">
      <c r="A211" s="34"/>
      <c r="B211" s="35"/>
      <c r="C211" s="215" t="s">
        <v>624</v>
      </c>
      <c r="D211" s="215" t="s">
        <v>336</v>
      </c>
      <c r="E211" s="216" t="s">
        <v>2548</v>
      </c>
      <c r="F211" s="217" t="s">
        <v>2549</v>
      </c>
      <c r="G211" s="218" t="s">
        <v>171</v>
      </c>
      <c r="H211" s="219">
        <v>5</v>
      </c>
      <c r="I211" s="220"/>
      <c r="J211" s="221">
        <f>ROUND(I211*H211,2)</f>
        <v>0</v>
      </c>
      <c r="K211" s="217" t="s">
        <v>160</v>
      </c>
      <c r="L211" s="222"/>
      <c r="M211" s="223" t="s">
        <v>19</v>
      </c>
      <c r="N211" s="224" t="s">
        <v>44</v>
      </c>
      <c r="O211" s="64"/>
      <c r="P211" s="183">
        <f>O211*H211</f>
        <v>0</v>
      </c>
      <c r="Q211" s="183">
        <v>5.0000000000000002E-5</v>
      </c>
      <c r="R211" s="183">
        <f>Q211*H211</f>
        <v>2.5000000000000001E-4</v>
      </c>
      <c r="S211" s="183">
        <v>0</v>
      </c>
      <c r="T211" s="18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5" t="s">
        <v>349</v>
      </c>
      <c r="AT211" s="185" t="s">
        <v>336</v>
      </c>
      <c r="AU211" s="185" t="s">
        <v>83</v>
      </c>
      <c r="AY211" s="17" t="s">
        <v>155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7" t="s">
        <v>81</v>
      </c>
      <c r="BK211" s="186">
        <f>ROUND(I211*H211,2)</f>
        <v>0</v>
      </c>
      <c r="BL211" s="17" t="s">
        <v>251</v>
      </c>
      <c r="BM211" s="185" t="s">
        <v>2550</v>
      </c>
    </row>
    <row r="212" spans="1:65" s="2" customFormat="1" ht="24.15" customHeight="1" x14ac:dyDescent="0.2">
      <c r="A212" s="34"/>
      <c r="B212" s="35"/>
      <c r="C212" s="174" t="s">
        <v>629</v>
      </c>
      <c r="D212" s="174" t="s">
        <v>157</v>
      </c>
      <c r="E212" s="175" t="s">
        <v>2551</v>
      </c>
      <c r="F212" s="176" t="s">
        <v>2552</v>
      </c>
      <c r="G212" s="177" t="s">
        <v>171</v>
      </c>
      <c r="H212" s="178">
        <v>3</v>
      </c>
      <c r="I212" s="179"/>
      <c r="J212" s="180">
        <f>ROUND(I212*H212,2)</f>
        <v>0</v>
      </c>
      <c r="K212" s="176" t="s">
        <v>160</v>
      </c>
      <c r="L212" s="39"/>
      <c r="M212" s="181" t="s">
        <v>19</v>
      </c>
      <c r="N212" s="182" t="s">
        <v>44</v>
      </c>
      <c r="O212" s="64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5" t="s">
        <v>251</v>
      </c>
      <c r="AT212" s="185" t="s">
        <v>157</v>
      </c>
      <c r="AU212" s="185" t="s">
        <v>83</v>
      </c>
      <c r="AY212" s="17" t="s">
        <v>155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7" t="s">
        <v>81</v>
      </c>
      <c r="BK212" s="186">
        <f>ROUND(I212*H212,2)</f>
        <v>0</v>
      </c>
      <c r="BL212" s="17" t="s">
        <v>251</v>
      </c>
      <c r="BM212" s="185" t="s">
        <v>2553</v>
      </c>
    </row>
    <row r="213" spans="1:65" s="2" customFormat="1" ht="10.199999999999999" x14ac:dyDescent="0.2">
      <c r="A213" s="34"/>
      <c r="B213" s="35"/>
      <c r="C213" s="36"/>
      <c r="D213" s="187" t="s">
        <v>163</v>
      </c>
      <c r="E213" s="36"/>
      <c r="F213" s="188" t="s">
        <v>2554</v>
      </c>
      <c r="G213" s="36"/>
      <c r="H213" s="36"/>
      <c r="I213" s="189"/>
      <c r="J213" s="36"/>
      <c r="K213" s="36"/>
      <c r="L213" s="39"/>
      <c r="M213" s="190"/>
      <c r="N213" s="191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163</v>
      </c>
      <c r="AU213" s="17" t="s">
        <v>83</v>
      </c>
    </row>
    <row r="214" spans="1:65" s="2" customFormat="1" ht="16.5" customHeight="1" x14ac:dyDescent="0.2">
      <c r="A214" s="34"/>
      <c r="B214" s="35"/>
      <c r="C214" s="215" t="s">
        <v>635</v>
      </c>
      <c r="D214" s="215" t="s">
        <v>336</v>
      </c>
      <c r="E214" s="216" t="s">
        <v>2555</v>
      </c>
      <c r="F214" s="217" t="s">
        <v>2556</v>
      </c>
      <c r="G214" s="218" t="s">
        <v>171</v>
      </c>
      <c r="H214" s="219">
        <v>3</v>
      </c>
      <c r="I214" s="220"/>
      <c r="J214" s="221">
        <f>ROUND(I214*H214,2)</f>
        <v>0</v>
      </c>
      <c r="K214" s="217" t="s">
        <v>160</v>
      </c>
      <c r="L214" s="222"/>
      <c r="M214" s="223" t="s">
        <v>19</v>
      </c>
      <c r="N214" s="224" t="s">
        <v>44</v>
      </c>
      <c r="O214" s="64"/>
      <c r="P214" s="183">
        <f>O214*H214</f>
        <v>0</v>
      </c>
      <c r="Q214" s="183">
        <v>1E-4</v>
      </c>
      <c r="R214" s="183">
        <f>Q214*H214</f>
        <v>3.0000000000000003E-4</v>
      </c>
      <c r="S214" s="183">
        <v>0</v>
      </c>
      <c r="T214" s="18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5" t="s">
        <v>349</v>
      </c>
      <c r="AT214" s="185" t="s">
        <v>336</v>
      </c>
      <c r="AU214" s="185" t="s">
        <v>83</v>
      </c>
      <c r="AY214" s="17" t="s">
        <v>155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7" t="s">
        <v>81</v>
      </c>
      <c r="BK214" s="186">
        <f>ROUND(I214*H214,2)</f>
        <v>0</v>
      </c>
      <c r="BL214" s="17" t="s">
        <v>251</v>
      </c>
      <c r="BM214" s="185" t="s">
        <v>2557</v>
      </c>
    </row>
    <row r="215" spans="1:65" s="2" customFormat="1" ht="24.15" customHeight="1" x14ac:dyDescent="0.2">
      <c r="A215" s="34"/>
      <c r="B215" s="35"/>
      <c r="C215" s="174" t="s">
        <v>640</v>
      </c>
      <c r="D215" s="174" t="s">
        <v>157</v>
      </c>
      <c r="E215" s="175" t="s">
        <v>2558</v>
      </c>
      <c r="F215" s="176" t="s">
        <v>2559</v>
      </c>
      <c r="G215" s="177" t="s">
        <v>171</v>
      </c>
      <c r="H215" s="178">
        <v>48</v>
      </c>
      <c r="I215" s="179"/>
      <c r="J215" s="180">
        <f>ROUND(I215*H215,2)</f>
        <v>0</v>
      </c>
      <c r="K215" s="176" t="s">
        <v>160</v>
      </c>
      <c r="L215" s="39"/>
      <c r="M215" s="181" t="s">
        <v>19</v>
      </c>
      <c r="N215" s="182" t="s">
        <v>44</v>
      </c>
      <c r="O215" s="64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5" t="s">
        <v>251</v>
      </c>
      <c r="AT215" s="185" t="s">
        <v>157</v>
      </c>
      <c r="AU215" s="185" t="s">
        <v>83</v>
      </c>
      <c r="AY215" s="17" t="s">
        <v>155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7" t="s">
        <v>81</v>
      </c>
      <c r="BK215" s="186">
        <f>ROUND(I215*H215,2)</f>
        <v>0</v>
      </c>
      <c r="BL215" s="17" t="s">
        <v>251</v>
      </c>
      <c r="BM215" s="185" t="s">
        <v>2560</v>
      </c>
    </row>
    <row r="216" spans="1:65" s="2" customFormat="1" ht="10.199999999999999" x14ac:dyDescent="0.2">
      <c r="A216" s="34"/>
      <c r="B216" s="35"/>
      <c r="C216" s="36"/>
      <c r="D216" s="187" t="s">
        <v>163</v>
      </c>
      <c r="E216" s="36"/>
      <c r="F216" s="188" t="s">
        <v>2561</v>
      </c>
      <c r="G216" s="36"/>
      <c r="H216" s="36"/>
      <c r="I216" s="189"/>
      <c r="J216" s="36"/>
      <c r="K216" s="36"/>
      <c r="L216" s="39"/>
      <c r="M216" s="190"/>
      <c r="N216" s="191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163</v>
      </c>
      <c r="AU216" s="17" t="s">
        <v>83</v>
      </c>
    </row>
    <row r="217" spans="1:65" s="2" customFormat="1" ht="16.5" customHeight="1" x14ac:dyDescent="0.2">
      <c r="A217" s="34"/>
      <c r="B217" s="35"/>
      <c r="C217" s="215" t="s">
        <v>645</v>
      </c>
      <c r="D217" s="215" t="s">
        <v>336</v>
      </c>
      <c r="E217" s="216" t="s">
        <v>2562</v>
      </c>
      <c r="F217" s="217" t="s">
        <v>2563</v>
      </c>
      <c r="G217" s="218" t="s">
        <v>171</v>
      </c>
      <c r="H217" s="219">
        <v>48</v>
      </c>
      <c r="I217" s="220"/>
      <c r="J217" s="221">
        <f>ROUND(I217*H217,2)</f>
        <v>0</v>
      </c>
      <c r="K217" s="217" t="s">
        <v>160</v>
      </c>
      <c r="L217" s="222"/>
      <c r="M217" s="223" t="s">
        <v>19</v>
      </c>
      <c r="N217" s="224" t="s">
        <v>44</v>
      </c>
      <c r="O217" s="64"/>
      <c r="P217" s="183">
        <f>O217*H217</f>
        <v>0</v>
      </c>
      <c r="Q217" s="183">
        <v>9.0000000000000006E-5</v>
      </c>
      <c r="R217" s="183">
        <f>Q217*H217</f>
        <v>4.3200000000000001E-3</v>
      </c>
      <c r="S217" s="183">
        <v>0</v>
      </c>
      <c r="T217" s="18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5" t="s">
        <v>349</v>
      </c>
      <c r="AT217" s="185" t="s">
        <v>336</v>
      </c>
      <c r="AU217" s="185" t="s">
        <v>83</v>
      </c>
      <c r="AY217" s="17" t="s">
        <v>155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7" t="s">
        <v>81</v>
      </c>
      <c r="BK217" s="186">
        <f>ROUND(I217*H217,2)</f>
        <v>0</v>
      </c>
      <c r="BL217" s="17" t="s">
        <v>251</v>
      </c>
      <c r="BM217" s="185" t="s">
        <v>2564</v>
      </c>
    </row>
    <row r="218" spans="1:65" s="2" customFormat="1" ht="24.15" customHeight="1" x14ac:dyDescent="0.2">
      <c r="A218" s="34"/>
      <c r="B218" s="35"/>
      <c r="C218" s="174" t="s">
        <v>650</v>
      </c>
      <c r="D218" s="174" t="s">
        <v>157</v>
      </c>
      <c r="E218" s="175" t="s">
        <v>2565</v>
      </c>
      <c r="F218" s="176" t="s">
        <v>2566</v>
      </c>
      <c r="G218" s="177" t="s">
        <v>171</v>
      </c>
      <c r="H218" s="178">
        <v>6</v>
      </c>
      <c r="I218" s="179"/>
      <c r="J218" s="180">
        <f>ROUND(I218*H218,2)</f>
        <v>0</v>
      </c>
      <c r="K218" s="176" t="s">
        <v>160</v>
      </c>
      <c r="L218" s="39"/>
      <c r="M218" s="181" t="s">
        <v>19</v>
      </c>
      <c r="N218" s="182" t="s">
        <v>44</v>
      </c>
      <c r="O218" s="64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5" t="s">
        <v>251</v>
      </c>
      <c r="AT218" s="185" t="s">
        <v>157</v>
      </c>
      <c r="AU218" s="185" t="s">
        <v>83</v>
      </c>
      <c r="AY218" s="17" t="s">
        <v>155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7" t="s">
        <v>81</v>
      </c>
      <c r="BK218" s="186">
        <f>ROUND(I218*H218,2)</f>
        <v>0</v>
      </c>
      <c r="BL218" s="17" t="s">
        <v>251</v>
      </c>
      <c r="BM218" s="185" t="s">
        <v>2567</v>
      </c>
    </row>
    <row r="219" spans="1:65" s="2" customFormat="1" ht="10.199999999999999" x14ac:dyDescent="0.2">
      <c r="A219" s="34"/>
      <c r="B219" s="35"/>
      <c r="C219" s="36"/>
      <c r="D219" s="187" t="s">
        <v>163</v>
      </c>
      <c r="E219" s="36"/>
      <c r="F219" s="188" t="s">
        <v>2568</v>
      </c>
      <c r="G219" s="36"/>
      <c r="H219" s="36"/>
      <c r="I219" s="189"/>
      <c r="J219" s="36"/>
      <c r="K219" s="36"/>
      <c r="L219" s="39"/>
      <c r="M219" s="190"/>
      <c r="N219" s="191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83</v>
      </c>
    </row>
    <row r="220" spans="1:65" s="2" customFormat="1" ht="16.5" customHeight="1" x14ac:dyDescent="0.2">
      <c r="A220" s="34"/>
      <c r="B220" s="35"/>
      <c r="C220" s="215" t="s">
        <v>656</v>
      </c>
      <c r="D220" s="215" t="s">
        <v>336</v>
      </c>
      <c r="E220" s="216" t="s">
        <v>2569</v>
      </c>
      <c r="F220" s="217" t="s">
        <v>2570</v>
      </c>
      <c r="G220" s="218" t="s">
        <v>171</v>
      </c>
      <c r="H220" s="219">
        <v>6</v>
      </c>
      <c r="I220" s="220"/>
      <c r="J220" s="221">
        <f>ROUND(I220*H220,2)</f>
        <v>0</v>
      </c>
      <c r="K220" s="217" t="s">
        <v>160</v>
      </c>
      <c r="L220" s="222"/>
      <c r="M220" s="223" t="s">
        <v>19</v>
      </c>
      <c r="N220" s="224" t="s">
        <v>44</v>
      </c>
      <c r="O220" s="64"/>
      <c r="P220" s="183">
        <f>O220*H220</f>
        <v>0</v>
      </c>
      <c r="Q220" s="183">
        <v>9.0000000000000006E-5</v>
      </c>
      <c r="R220" s="183">
        <f>Q220*H220</f>
        <v>5.4000000000000001E-4</v>
      </c>
      <c r="S220" s="183">
        <v>0</v>
      </c>
      <c r="T220" s="18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5" t="s">
        <v>349</v>
      </c>
      <c r="AT220" s="185" t="s">
        <v>336</v>
      </c>
      <c r="AU220" s="185" t="s">
        <v>83</v>
      </c>
      <c r="AY220" s="17" t="s">
        <v>155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7" t="s">
        <v>81</v>
      </c>
      <c r="BK220" s="186">
        <f>ROUND(I220*H220,2)</f>
        <v>0</v>
      </c>
      <c r="BL220" s="17" t="s">
        <v>251</v>
      </c>
      <c r="BM220" s="185" t="s">
        <v>2571</v>
      </c>
    </row>
    <row r="221" spans="1:65" s="2" customFormat="1" ht="21.75" customHeight="1" x14ac:dyDescent="0.2">
      <c r="A221" s="34"/>
      <c r="B221" s="35"/>
      <c r="C221" s="174" t="s">
        <v>661</v>
      </c>
      <c r="D221" s="174" t="s">
        <v>157</v>
      </c>
      <c r="E221" s="175" t="s">
        <v>2572</v>
      </c>
      <c r="F221" s="176" t="s">
        <v>2573</v>
      </c>
      <c r="G221" s="177" t="s">
        <v>171</v>
      </c>
      <c r="H221" s="178">
        <v>3</v>
      </c>
      <c r="I221" s="179"/>
      <c r="J221" s="180">
        <f>ROUND(I221*H221,2)</f>
        <v>0</v>
      </c>
      <c r="K221" s="176" t="s">
        <v>160</v>
      </c>
      <c r="L221" s="39"/>
      <c r="M221" s="181" t="s">
        <v>19</v>
      </c>
      <c r="N221" s="182" t="s">
        <v>44</v>
      </c>
      <c r="O221" s="64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5" t="s">
        <v>251</v>
      </c>
      <c r="AT221" s="185" t="s">
        <v>157</v>
      </c>
      <c r="AU221" s="185" t="s">
        <v>83</v>
      </c>
      <c r="AY221" s="17" t="s">
        <v>155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7" t="s">
        <v>81</v>
      </c>
      <c r="BK221" s="186">
        <f>ROUND(I221*H221,2)</f>
        <v>0</v>
      </c>
      <c r="BL221" s="17" t="s">
        <v>251</v>
      </c>
      <c r="BM221" s="185" t="s">
        <v>2574</v>
      </c>
    </row>
    <row r="222" spans="1:65" s="2" customFormat="1" ht="10.199999999999999" x14ac:dyDescent="0.2">
      <c r="A222" s="34"/>
      <c r="B222" s="35"/>
      <c r="C222" s="36"/>
      <c r="D222" s="187" t="s">
        <v>163</v>
      </c>
      <c r="E222" s="36"/>
      <c r="F222" s="188" t="s">
        <v>2575</v>
      </c>
      <c r="G222" s="36"/>
      <c r="H222" s="36"/>
      <c r="I222" s="189"/>
      <c r="J222" s="36"/>
      <c r="K222" s="36"/>
      <c r="L222" s="39"/>
      <c r="M222" s="190"/>
      <c r="N222" s="191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163</v>
      </c>
      <c r="AU222" s="17" t="s">
        <v>83</v>
      </c>
    </row>
    <row r="223" spans="1:65" s="2" customFormat="1" ht="16.5" customHeight="1" x14ac:dyDescent="0.2">
      <c r="A223" s="34"/>
      <c r="B223" s="35"/>
      <c r="C223" s="215" t="s">
        <v>666</v>
      </c>
      <c r="D223" s="215" t="s">
        <v>336</v>
      </c>
      <c r="E223" s="216" t="s">
        <v>2576</v>
      </c>
      <c r="F223" s="217" t="s">
        <v>2577</v>
      </c>
      <c r="G223" s="218" t="s">
        <v>1007</v>
      </c>
      <c r="H223" s="219">
        <v>3</v>
      </c>
      <c r="I223" s="220"/>
      <c r="J223" s="221">
        <f>ROUND(I223*H223,2)</f>
        <v>0</v>
      </c>
      <c r="K223" s="217" t="s">
        <v>19</v>
      </c>
      <c r="L223" s="222"/>
      <c r="M223" s="223" t="s">
        <v>19</v>
      </c>
      <c r="N223" s="224" t="s">
        <v>44</v>
      </c>
      <c r="O223" s="64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5" t="s">
        <v>349</v>
      </c>
      <c r="AT223" s="185" t="s">
        <v>336</v>
      </c>
      <c r="AU223" s="185" t="s">
        <v>83</v>
      </c>
      <c r="AY223" s="17" t="s">
        <v>155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7" t="s">
        <v>81</v>
      </c>
      <c r="BK223" s="186">
        <f>ROUND(I223*H223,2)</f>
        <v>0</v>
      </c>
      <c r="BL223" s="17" t="s">
        <v>251</v>
      </c>
      <c r="BM223" s="185" t="s">
        <v>2578</v>
      </c>
    </row>
    <row r="224" spans="1:65" s="2" customFormat="1" ht="21.75" customHeight="1" x14ac:dyDescent="0.2">
      <c r="A224" s="34"/>
      <c r="B224" s="35"/>
      <c r="C224" s="174" t="s">
        <v>671</v>
      </c>
      <c r="D224" s="174" t="s">
        <v>157</v>
      </c>
      <c r="E224" s="175" t="s">
        <v>2579</v>
      </c>
      <c r="F224" s="176" t="s">
        <v>2580</v>
      </c>
      <c r="G224" s="177" t="s">
        <v>171</v>
      </c>
      <c r="H224" s="178">
        <v>3</v>
      </c>
      <c r="I224" s="179"/>
      <c r="J224" s="180">
        <f>ROUND(I224*H224,2)</f>
        <v>0</v>
      </c>
      <c r="K224" s="176" t="s">
        <v>160</v>
      </c>
      <c r="L224" s="39"/>
      <c r="M224" s="181" t="s">
        <v>19</v>
      </c>
      <c r="N224" s="182" t="s">
        <v>44</v>
      </c>
      <c r="O224" s="64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5" t="s">
        <v>251</v>
      </c>
      <c r="AT224" s="185" t="s">
        <v>157</v>
      </c>
      <c r="AU224" s="185" t="s">
        <v>83</v>
      </c>
      <c r="AY224" s="17" t="s">
        <v>155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7" t="s">
        <v>81</v>
      </c>
      <c r="BK224" s="186">
        <f>ROUND(I224*H224,2)</f>
        <v>0</v>
      </c>
      <c r="BL224" s="17" t="s">
        <v>251</v>
      </c>
      <c r="BM224" s="185" t="s">
        <v>2581</v>
      </c>
    </row>
    <row r="225" spans="1:65" s="2" customFormat="1" ht="10.199999999999999" x14ac:dyDescent="0.2">
      <c r="A225" s="34"/>
      <c r="B225" s="35"/>
      <c r="C225" s="36"/>
      <c r="D225" s="187" t="s">
        <v>163</v>
      </c>
      <c r="E225" s="36"/>
      <c r="F225" s="188" t="s">
        <v>2582</v>
      </c>
      <c r="G225" s="36"/>
      <c r="H225" s="36"/>
      <c r="I225" s="189"/>
      <c r="J225" s="36"/>
      <c r="K225" s="36"/>
      <c r="L225" s="39"/>
      <c r="M225" s="190"/>
      <c r="N225" s="191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163</v>
      </c>
      <c r="AU225" s="17" t="s">
        <v>83</v>
      </c>
    </row>
    <row r="226" spans="1:65" s="13" customFormat="1" ht="10.199999999999999" x14ac:dyDescent="0.2">
      <c r="B226" s="192"/>
      <c r="C226" s="193"/>
      <c r="D226" s="194" t="s">
        <v>165</v>
      </c>
      <c r="E226" s="195" t="s">
        <v>19</v>
      </c>
      <c r="F226" s="196" t="s">
        <v>2583</v>
      </c>
      <c r="G226" s="193"/>
      <c r="H226" s="197">
        <v>3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165</v>
      </c>
      <c r="AU226" s="203" t="s">
        <v>83</v>
      </c>
      <c r="AV226" s="13" t="s">
        <v>83</v>
      </c>
      <c r="AW226" s="13" t="s">
        <v>35</v>
      </c>
      <c r="AX226" s="13" t="s">
        <v>81</v>
      </c>
      <c r="AY226" s="203" t="s">
        <v>155</v>
      </c>
    </row>
    <row r="227" spans="1:65" s="2" customFormat="1" ht="16.5" customHeight="1" x14ac:dyDescent="0.2">
      <c r="A227" s="34"/>
      <c r="B227" s="35"/>
      <c r="C227" s="215" t="s">
        <v>676</v>
      </c>
      <c r="D227" s="215" t="s">
        <v>336</v>
      </c>
      <c r="E227" s="216" t="s">
        <v>2584</v>
      </c>
      <c r="F227" s="217" t="s">
        <v>2585</v>
      </c>
      <c r="G227" s="218" t="s">
        <v>1007</v>
      </c>
      <c r="H227" s="219">
        <v>1</v>
      </c>
      <c r="I227" s="220"/>
      <c r="J227" s="221">
        <f>ROUND(I227*H227,2)</f>
        <v>0</v>
      </c>
      <c r="K227" s="217" t="s">
        <v>19</v>
      </c>
      <c r="L227" s="222"/>
      <c r="M227" s="223" t="s">
        <v>19</v>
      </c>
      <c r="N227" s="224" t="s">
        <v>44</v>
      </c>
      <c r="O227" s="64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5" t="s">
        <v>349</v>
      </c>
      <c r="AT227" s="185" t="s">
        <v>336</v>
      </c>
      <c r="AU227" s="185" t="s">
        <v>83</v>
      </c>
      <c r="AY227" s="17" t="s">
        <v>155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7" t="s">
        <v>81</v>
      </c>
      <c r="BK227" s="186">
        <f>ROUND(I227*H227,2)</f>
        <v>0</v>
      </c>
      <c r="BL227" s="17" t="s">
        <v>251</v>
      </c>
      <c r="BM227" s="185" t="s">
        <v>2586</v>
      </c>
    </row>
    <row r="228" spans="1:65" s="2" customFormat="1" ht="16.5" customHeight="1" x14ac:dyDescent="0.2">
      <c r="A228" s="34"/>
      <c r="B228" s="35"/>
      <c r="C228" s="215" t="s">
        <v>681</v>
      </c>
      <c r="D228" s="215" t="s">
        <v>336</v>
      </c>
      <c r="E228" s="216" t="s">
        <v>2587</v>
      </c>
      <c r="F228" s="217" t="s">
        <v>2588</v>
      </c>
      <c r="G228" s="218" t="s">
        <v>1007</v>
      </c>
      <c r="H228" s="219">
        <v>1</v>
      </c>
      <c r="I228" s="220"/>
      <c r="J228" s="221">
        <f>ROUND(I228*H228,2)</f>
        <v>0</v>
      </c>
      <c r="K228" s="217" t="s">
        <v>19</v>
      </c>
      <c r="L228" s="222"/>
      <c r="M228" s="223" t="s">
        <v>19</v>
      </c>
      <c r="N228" s="224" t="s">
        <v>44</v>
      </c>
      <c r="O228" s="64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5" t="s">
        <v>349</v>
      </c>
      <c r="AT228" s="185" t="s">
        <v>336</v>
      </c>
      <c r="AU228" s="185" t="s">
        <v>83</v>
      </c>
      <c r="AY228" s="17" t="s">
        <v>155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7" t="s">
        <v>81</v>
      </c>
      <c r="BK228" s="186">
        <f>ROUND(I228*H228,2)</f>
        <v>0</v>
      </c>
      <c r="BL228" s="17" t="s">
        <v>251</v>
      </c>
      <c r="BM228" s="185" t="s">
        <v>2589</v>
      </c>
    </row>
    <row r="229" spans="1:65" s="2" customFormat="1" ht="16.5" customHeight="1" x14ac:dyDescent="0.2">
      <c r="A229" s="34"/>
      <c r="B229" s="35"/>
      <c r="C229" s="215" t="s">
        <v>686</v>
      </c>
      <c r="D229" s="215" t="s">
        <v>336</v>
      </c>
      <c r="E229" s="216" t="s">
        <v>2590</v>
      </c>
      <c r="F229" s="217" t="s">
        <v>2591</v>
      </c>
      <c r="G229" s="218" t="s">
        <v>1007</v>
      </c>
      <c r="H229" s="219">
        <v>1</v>
      </c>
      <c r="I229" s="220"/>
      <c r="J229" s="221">
        <f>ROUND(I229*H229,2)</f>
        <v>0</v>
      </c>
      <c r="K229" s="217" t="s">
        <v>19</v>
      </c>
      <c r="L229" s="222"/>
      <c r="M229" s="223" t="s">
        <v>19</v>
      </c>
      <c r="N229" s="224" t="s">
        <v>44</v>
      </c>
      <c r="O229" s="64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5" t="s">
        <v>349</v>
      </c>
      <c r="AT229" s="185" t="s">
        <v>336</v>
      </c>
      <c r="AU229" s="185" t="s">
        <v>83</v>
      </c>
      <c r="AY229" s="17" t="s">
        <v>155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7" t="s">
        <v>81</v>
      </c>
      <c r="BK229" s="186">
        <f>ROUND(I229*H229,2)</f>
        <v>0</v>
      </c>
      <c r="BL229" s="17" t="s">
        <v>251</v>
      </c>
      <c r="BM229" s="185" t="s">
        <v>2592</v>
      </c>
    </row>
    <row r="230" spans="1:65" s="2" customFormat="1" ht="16.5" customHeight="1" x14ac:dyDescent="0.2">
      <c r="A230" s="34"/>
      <c r="B230" s="35"/>
      <c r="C230" s="174" t="s">
        <v>691</v>
      </c>
      <c r="D230" s="174" t="s">
        <v>157</v>
      </c>
      <c r="E230" s="175" t="s">
        <v>2593</v>
      </c>
      <c r="F230" s="176" t="s">
        <v>2594</v>
      </c>
      <c r="G230" s="177" t="s">
        <v>171</v>
      </c>
      <c r="H230" s="178">
        <v>2</v>
      </c>
      <c r="I230" s="179"/>
      <c r="J230" s="180">
        <f>ROUND(I230*H230,2)</f>
        <v>0</v>
      </c>
      <c r="K230" s="176" t="s">
        <v>160</v>
      </c>
      <c r="L230" s="39"/>
      <c r="M230" s="181" t="s">
        <v>19</v>
      </c>
      <c r="N230" s="182" t="s">
        <v>44</v>
      </c>
      <c r="O230" s="64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5" t="s">
        <v>251</v>
      </c>
      <c r="AT230" s="185" t="s">
        <v>157</v>
      </c>
      <c r="AU230" s="185" t="s">
        <v>83</v>
      </c>
      <c r="AY230" s="17" t="s">
        <v>155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7" t="s">
        <v>81</v>
      </c>
      <c r="BK230" s="186">
        <f>ROUND(I230*H230,2)</f>
        <v>0</v>
      </c>
      <c r="BL230" s="17" t="s">
        <v>251</v>
      </c>
      <c r="BM230" s="185" t="s">
        <v>2595</v>
      </c>
    </row>
    <row r="231" spans="1:65" s="2" customFormat="1" ht="10.199999999999999" x14ac:dyDescent="0.2">
      <c r="A231" s="34"/>
      <c r="B231" s="35"/>
      <c r="C231" s="36"/>
      <c r="D231" s="187" t="s">
        <v>163</v>
      </c>
      <c r="E231" s="36"/>
      <c r="F231" s="188" t="s">
        <v>2596</v>
      </c>
      <c r="G231" s="36"/>
      <c r="H231" s="36"/>
      <c r="I231" s="189"/>
      <c r="J231" s="36"/>
      <c r="K231" s="36"/>
      <c r="L231" s="39"/>
      <c r="M231" s="190"/>
      <c r="N231" s="191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163</v>
      </c>
      <c r="AU231" s="17" t="s">
        <v>83</v>
      </c>
    </row>
    <row r="232" spans="1:65" s="2" customFormat="1" ht="16.5" customHeight="1" x14ac:dyDescent="0.2">
      <c r="A232" s="34"/>
      <c r="B232" s="35"/>
      <c r="C232" s="215" t="s">
        <v>696</v>
      </c>
      <c r="D232" s="215" t="s">
        <v>336</v>
      </c>
      <c r="E232" s="216" t="s">
        <v>2597</v>
      </c>
      <c r="F232" s="217" t="s">
        <v>2598</v>
      </c>
      <c r="G232" s="218" t="s">
        <v>171</v>
      </c>
      <c r="H232" s="219">
        <v>2</v>
      </c>
      <c r="I232" s="220"/>
      <c r="J232" s="221">
        <f>ROUND(I232*H232,2)</f>
        <v>0</v>
      </c>
      <c r="K232" s="217" t="s">
        <v>19</v>
      </c>
      <c r="L232" s="222"/>
      <c r="M232" s="223" t="s">
        <v>19</v>
      </c>
      <c r="N232" s="224" t="s">
        <v>44</v>
      </c>
      <c r="O232" s="64"/>
      <c r="P232" s="183">
        <f>O232*H232</f>
        <v>0</v>
      </c>
      <c r="Q232" s="183">
        <v>4.0000000000000002E-4</v>
      </c>
      <c r="R232" s="183">
        <f>Q232*H232</f>
        <v>8.0000000000000004E-4</v>
      </c>
      <c r="S232" s="183">
        <v>0</v>
      </c>
      <c r="T232" s="18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5" t="s">
        <v>349</v>
      </c>
      <c r="AT232" s="185" t="s">
        <v>336</v>
      </c>
      <c r="AU232" s="185" t="s">
        <v>83</v>
      </c>
      <c r="AY232" s="17" t="s">
        <v>155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7" t="s">
        <v>81</v>
      </c>
      <c r="BK232" s="186">
        <f>ROUND(I232*H232,2)</f>
        <v>0</v>
      </c>
      <c r="BL232" s="17" t="s">
        <v>251</v>
      </c>
      <c r="BM232" s="185" t="s">
        <v>2599</v>
      </c>
    </row>
    <row r="233" spans="1:65" s="2" customFormat="1" ht="24.15" customHeight="1" x14ac:dyDescent="0.2">
      <c r="A233" s="34"/>
      <c r="B233" s="35"/>
      <c r="C233" s="174" t="s">
        <v>701</v>
      </c>
      <c r="D233" s="174" t="s">
        <v>157</v>
      </c>
      <c r="E233" s="175" t="s">
        <v>2600</v>
      </c>
      <c r="F233" s="176" t="s">
        <v>2601</v>
      </c>
      <c r="G233" s="177" t="s">
        <v>171</v>
      </c>
      <c r="H233" s="178">
        <v>175</v>
      </c>
      <c r="I233" s="179"/>
      <c r="J233" s="180">
        <f>ROUND(I233*H233,2)</f>
        <v>0</v>
      </c>
      <c r="K233" s="176" t="s">
        <v>160</v>
      </c>
      <c r="L233" s="39"/>
      <c r="M233" s="181" t="s">
        <v>19</v>
      </c>
      <c r="N233" s="182" t="s">
        <v>44</v>
      </c>
      <c r="O233" s="64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5" t="s">
        <v>251</v>
      </c>
      <c r="AT233" s="185" t="s">
        <v>157</v>
      </c>
      <c r="AU233" s="185" t="s">
        <v>83</v>
      </c>
      <c r="AY233" s="17" t="s">
        <v>155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7" t="s">
        <v>81</v>
      </c>
      <c r="BK233" s="186">
        <f>ROUND(I233*H233,2)</f>
        <v>0</v>
      </c>
      <c r="BL233" s="17" t="s">
        <v>251</v>
      </c>
      <c r="BM233" s="185" t="s">
        <v>2602</v>
      </c>
    </row>
    <row r="234" spans="1:65" s="2" customFormat="1" ht="10.199999999999999" x14ac:dyDescent="0.2">
      <c r="A234" s="34"/>
      <c r="B234" s="35"/>
      <c r="C234" s="36"/>
      <c r="D234" s="187" t="s">
        <v>163</v>
      </c>
      <c r="E234" s="36"/>
      <c r="F234" s="188" t="s">
        <v>2603</v>
      </c>
      <c r="G234" s="36"/>
      <c r="H234" s="36"/>
      <c r="I234" s="189"/>
      <c r="J234" s="36"/>
      <c r="K234" s="36"/>
      <c r="L234" s="39"/>
      <c r="M234" s="190"/>
      <c r="N234" s="191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163</v>
      </c>
      <c r="AU234" s="17" t="s">
        <v>83</v>
      </c>
    </row>
    <row r="235" spans="1:65" s="2" customFormat="1" ht="16.5" customHeight="1" x14ac:dyDescent="0.2">
      <c r="A235" s="34"/>
      <c r="B235" s="35"/>
      <c r="C235" s="215" t="s">
        <v>708</v>
      </c>
      <c r="D235" s="215" t="s">
        <v>336</v>
      </c>
      <c r="E235" s="216" t="s">
        <v>2604</v>
      </c>
      <c r="F235" s="217" t="s">
        <v>2605</v>
      </c>
      <c r="G235" s="218" t="s">
        <v>171</v>
      </c>
      <c r="H235" s="219">
        <v>175</v>
      </c>
      <c r="I235" s="220"/>
      <c r="J235" s="221">
        <f>ROUND(I235*H235,2)</f>
        <v>0</v>
      </c>
      <c r="K235" s="217" t="s">
        <v>160</v>
      </c>
      <c r="L235" s="222"/>
      <c r="M235" s="223" t="s">
        <v>19</v>
      </c>
      <c r="N235" s="224" t="s">
        <v>44</v>
      </c>
      <c r="O235" s="64"/>
      <c r="P235" s="183">
        <f>O235*H235</f>
        <v>0</v>
      </c>
      <c r="Q235" s="183">
        <v>6.9999999999999994E-5</v>
      </c>
      <c r="R235" s="183">
        <f>Q235*H235</f>
        <v>1.2249999999999999E-2</v>
      </c>
      <c r="S235" s="183">
        <v>0</v>
      </c>
      <c r="T235" s="18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5" t="s">
        <v>349</v>
      </c>
      <c r="AT235" s="185" t="s">
        <v>336</v>
      </c>
      <c r="AU235" s="185" t="s">
        <v>83</v>
      </c>
      <c r="AY235" s="17" t="s">
        <v>155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7" t="s">
        <v>81</v>
      </c>
      <c r="BK235" s="186">
        <f>ROUND(I235*H235,2)</f>
        <v>0</v>
      </c>
      <c r="BL235" s="17" t="s">
        <v>251</v>
      </c>
      <c r="BM235" s="185" t="s">
        <v>2606</v>
      </c>
    </row>
    <row r="236" spans="1:65" s="2" customFormat="1" ht="24.15" customHeight="1" x14ac:dyDescent="0.2">
      <c r="A236" s="34"/>
      <c r="B236" s="35"/>
      <c r="C236" s="174" t="s">
        <v>713</v>
      </c>
      <c r="D236" s="174" t="s">
        <v>157</v>
      </c>
      <c r="E236" s="175" t="s">
        <v>2607</v>
      </c>
      <c r="F236" s="176" t="s">
        <v>2608</v>
      </c>
      <c r="G236" s="177" t="s">
        <v>171</v>
      </c>
      <c r="H236" s="178">
        <v>64</v>
      </c>
      <c r="I236" s="179"/>
      <c r="J236" s="180">
        <f>ROUND(I236*H236,2)</f>
        <v>0</v>
      </c>
      <c r="K236" s="176" t="s">
        <v>160</v>
      </c>
      <c r="L236" s="39"/>
      <c r="M236" s="181" t="s">
        <v>19</v>
      </c>
      <c r="N236" s="182" t="s">
        <v>44</v>
      </c>
      <c r="O236" s="64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5" t="s">
        <v>251</v>
      </c>
      <c r="AT236" s="185" t="s">
        <v>157</v>
      </c>
      <c r="AU236" s="185" t="s">
        <v>83</v>
      </c>
      <c r="AY236" s="17" t="s">
        <v>155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7" t="s">
        <v>81</v>
      </c>
      <c r="BK236" s="186">
        <f>ROUND(I236*H236,2)</f>
        <v>0</v>
      </c>
      <c r="BL236" s="17" t="s">
        <v>251</v>
      </c>
      <c r="BM236" s="185" t="s">
        <v>2609</v>
      </c>
    </row>
    <row r="237" spans="1:65" s="2" customFormat="1" ht="10.199999999999999" x14ac:dyDescent="0.2">
      <c r="A237" s="34"/>
      <c r="B237" s="35"/>
      <c r="C237" s="36"/>
      <c r="D237" s="187" t="s">
        <v>163</v>
      </c>
      <c r="E237" s="36"/>
      <c r="F237" s="188" t="s">
        <v>2610</v>
      </c>
      <c r="G237" s="36"/>
      <c r="H237" s="36"/>
      <c r="I237" s="189"/>
      <c r="J237" s="36"/>
      <c r="K237" s="36"/>
      <c r="L237" s="39"/>
      <c r="M237" s="190"/>
      <c r="N237" s="191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83</v>
      </c>
    </row>
    <row r="238" spans="1:65" s="2" customFormat="1" ht="16.5" customHeight="1" x14ac:dyDescent="0.2">
      <c r="A238" s="34"/>
      <c r="B238" s="35"/>
      <c r="C238" s="215" t="s">
        <v>718</v>
      </c>
      <c r="D238" s="215" t="s">
        <v>336</v>
      </c>
      <c r="E238" s="216" t="s">
        <v>2611</v>
      </c>
      <c r="F238" s="217" t="s">
        <v>2612</v>
      </c>
      <c r="G238" s="218" t="s">
        <v>171</v>
      </c>
      <c r="H238" s="219">
        <v>64</v>
      </c>
      <c r="I238" s="220"/>
      <c r="J238" s="221">
        <f>ROUND(I238*H238,2)</f>
        <v>0</v>
      </c>
      <c r="K238" s="217" t="s">
        <v>160</v>
      </c>
      <c r="L238" s="222"/>
      <c r="M238" s="223" t="s">
        <v>19</v>
      </c>
      <c r="N238" s="224" t="s">
        <v>44</v>
      </c>
      <c r="O238" s="64"/>
      <c r="P238" s="183">
        <f>O238*H238</f>
        <v>0</v>
      </c>
      <c r="Q238" s="183">
        <v>9.0000000000000006E-5</v>
      </c>
      <c r="R238" s="183">
        <f>Q238*H238</f>
        <v>5.7600000000000004E-3</v>
      </c>
      <c r="S238" s="183">
        <v>0</v>
      </c>
      <c r="T238" s="18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5" t="s">
        <v>349</v>
      </c>
      <c r="AT238" s="185" t="s">
        <v>336</v>
      </c>
      <c r="AU238" s="185" t="s">
        <v>83</v>
      </c>
      <c r="AY238" s="17" t="s">
        <v>155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7" t="s">
        <v>81</v>
      </c>
      <c r="BK238" s="186">
        <f>ROUND(I238*H238,2)</f>
        <v>0</v>
      </c>
      <c r="BL238" s="17" t="s">
        <v>251</v>
      </c>
      <c r="BM238" s="185" t="s">
        <v>2613</v>
      </c>
    </row>
    <row r="239" spans="1:65" s="2" customFormat="1" ht="24.15" customHeight="1" x14ac:dyDescent="0.2">
      <c r="A239" s="34"/>
      <c r="B239" s="35"/>
      <c r="C239" s="174" t="s">
        <v>723</v>
      </c>
      <c r="D239" s="174" t="s">
        <v>157</v>
      </c>
      <c r="E239" s="175" t="s">
        <v>2614</v>
      </c>
      <c r="F239" s="176" t="s">
        <v>2615</v>
      </c>
      <c r="G239" s="177" t="s">
        <v>171</v>
      </c>
      <c r="H239" s="178">
        <v>60</v>
      </c>
      <c r="I239" s="179"/>
      <c r="J239" s="180">
        <f>ROUND(I239*H239,2)</f>
        <v>0</v>
      </c>
      <c r="K239" s="176" t="s">
        <v>160</v>
      </c>
      <c r="L239" s="39"/>
      <c r="M239" s="181" t="s">
        <v>19</v>
      </c>
      <c r="N239" s="182" t="s">
        <v>44</v>
      </c>
      <c r="O239" s="64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5" t="s">
        <v>251</v>
      </c>
      <c r="AT239" s="185" t="s">
        <v>157</v>
      </c>
      <c r="AU239" s="185" t="s">
        <v>83</v>
      </c>
      <c r="AY239" s="17" t="s">
        <v>155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7" t="s">
        <v>81</v>
      </c>
      <c r="BK239" s="186">
        <f>ROUND(I239*H239,2)</f>
        <v>0</v>
      </c>
      <c r="BL239" s="17" t="s">
        <v>251</v>
      </c>
      <c r="BM239" s="185" t="s">
        <v>2616</v>
      </c>
    </row>
    <row r="240" spans="1:65" s="2" customFormat="1" ht="10.199999999999999" x14ac:dyDescent="0.2">
      <c r="A240" s="34"/>
      <c r="B240" s="35"/>
      <c r="C240" s="36"/>
      <c r="D240" s="187" t="s">
        <v>163</v>
      </c>
      <c r="E240" s="36"/>
      <c r="F240" s="188" t="s">
        <v>2617</v>
      </c>
      <c r="G240" s="36"/>
      <c r="H240" s="36"/>
      <c r="I240" s="189"/>
      <c r="J240" s="36"/>
      <c r="K240" s="36"/>
      <c r="L240" s="39"/>
      <c r="M240" s="190"/>
      <c r="N240" s="191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163</v>
      </c>
      <c r="AU240" s="17" t="s">
        <v>83</v>
      </c>
    </row>
    <row r="241" spans="1:65" s="2" customFormat="1" ht="16.5" customHeight="1" x14ac:dyDescent="0.2">
      <c r="A241" s="34"/>
      <c r="B241" s="35"/>
      <c r="C241" s="215" t="s">
        <v>728</v>
      </c>
      <c r="D241" s="215" t="s">
        <v>336</v>
      </c>
      <c r="E241" s="216" t="s">
        <v>2618</v>
      </c>
      <c r="F241" s="217" t="s">
        <v>2619</v>
      </c>
      <c r="G241" s="218" t="s">
        <v>171</v>
      </c>
      <c r="H241" s="219">
        <v>60</v>
      </c>
      <c r="I241" s="220"/>
      <c r="J241" s="221">
        <f>ROUND(I241*H241,2)</f>
        <v>0</v>
      </c>
      <c r="K241" s="217" t="s">
        <v>160</v>
      </c>
      <c r="L241" s="222"/>
      <c r="M241" s="223" t="s">
        <v>19</v>
      </c>
      <c r="N241" s="224" t="s">
        <v>44</v>
      </c>
      <c r="O241" s="64"/>
      <c r="P241" s="183">
        <f>O241*H241</f>
        <v>0</v>
      </c>
      <c r="Q241" s="183">
        <v>1.9000000000000001E-4</v>
      </c>
      <c r="R241" s="183">
        <f>Q241*H241</f>
        <v>1.14E-2</v>
      </c>
      <c r="S241" s="183">
        <v>0</v>
      </c>
      <c r="T241" s="18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5" t="s">
        <v>349</v>
      </c>
      <c r="AT241" s="185" t="s">
        <v>336</v>
      </c>
      <c r="AU241" s="185" t="s">
        <v>83</v>
      </c>
      <c r="AY241" s="17" t="s">
        <v>155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7" t="s">
        <v>81</v>
      </c>
      <c r="BK241" s="186">
        <f>ROUND(I241*H241,2)</f>
        <v>0</v>
      </c>
      <c r="BL241" s="17" t="s">
        <v>251</v>
      </c>
      <c r="BM241" s="185" t="s">
        <v>2620</v>
      </c>
    </row>
    <row r="242" spans="1:65" s="2" customFormat="1" ht="16.5" customHeight="1" x14ac:dyDescent="0.2">
      <c r="A242" s="34"/>
      <c r="B242" s="35"/>
      <c r="C242" s="174" t="s">
        <v>733</v>
      </c>
      <c r="D242" s="174" t="s">
        <v>157</v>
      </c>
      <c r="E242" s="175" t="s">
        <v>2621</v>
      </c>
      <c r="F242" s="176" t="s">
        <v>2622</v>
      </c>
      <c r="G242" s="177" t="s">
        <v>171</v>
      </c>
      <c r="H242" s="178">
        <v>3</v>
      </c>
      <c r="I242" s="179"/>
      <c r="J242" s="180">
        <f>ROUND(I242*H242,2)</f>
        <v>0</v>
      </c>
      <c r="K242" s="176" t="s">
        <v>160</v>
      </c>
      <c r="L242" s="39"/>
      <c r="M242" s="181" t="s">
        <v>19</v>
      </c>
      <c r="N242" s="182" t="s">
        <v>44</v>
      </c>
      <c r="O242" s="64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5" t="s">
        <v>251</v>
      </c>
      <c r="AT242" s="185" t="s">
        <v>157</v>
      </c>
      <c r="AU242" s="185" t="s">
        <v>83</v>
      </c>
      <c r="AY242" s="17" t="s">
        <v>155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7" t="s">
        <v>81</v>
      </c>
      <c r="BK242" s="186">
        <f>ROUND(I242*H242,2)</f>
        <v>0</v>
      </c>
      <c r="BL242" s="17" t="s">
        <v>251</v>
      </c>
      <c r="BM242" s="185" t="s">
        <v>2623</v>
      </c>
    </row>
    <row r="243" spans="1:65" s="2" customFormat="1" ht="10.199999999999999" x14ac:dyDescent="0.2">
      <c r="A243" s="34"/>
      <c r="B243" s="35"/>
      <c r="C243" s="36"/>
      <c r="D243" s="187" t="s">
        <v>163</v>
      </c>
      <c r="E243" s="36"/>
      <c r="F243" s="188" t="s">
        <v>2624</v>
      </c>
      <c r="G243" s="36"/>
      <c r="H243" s="36"/>
      <c r="I243" s="189"/>
      <c r="J243" s="36"/>
      <c r="K243" s="36"/>
      <c r="L243" s="39"/>
      <c r="M243" s="190"/>
      <c r="N243" s="191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83</v>
      </c>
    </row>
    <row r="244" spans="1:65" s="2" customFormat="1" ht="16.5" customHeight="1" x14ac:dyDescent="0.2">
      <c r="A244" s="34"/>
      <c r="B244" s="35"/>
      <c r="C244" s="215" t="s">
        <v>738</v>
      </c>
      <c r="D244" s="215" t="s">
        <v>336</v>
      </c>
      <c r="E244" s="216" t="s">
        <v>2625</v>
      </c>
      <c r="F244" s="217" t="s">
        <v>2626</v>
      </c>
      <c r="G244" s="218" t="s">
        <v>171</v>
      </c>
      <c r="H244" s="219">
        <v>3</v>
      </c>
      <c r="I244" s="220"/>
      <c r="J244" s="221">
        <f>ROUND(I244*H244,2)</f>
        <v>0</v>
      </c>
      <c r="K244" s="217" t="s">
        <v>160</v>
      </c>
      <c r="L244" s="222"/>
      <c r="M244" s="223" t="s">
        <v>19</v>
      </c>
      <c r="N244" s="224" t="s">
        <v>44</v>
      </c>
      <c r="O244" s="64"/>
      <c r="P244" s="183">
        <f>O244*H244</f>
        <v>0</v>
      </c>
      <c r="Q244" s="183">
        <v>3.5E-4</v>
      </c>
      <c r="R244" s="183">
        <f>Q244*H244</f>
        <v>1.0499999999999999E-3</v>
      </c>
      <c r="S244" s="183">
        <v>0</v>
      </c>
      <c r="T244" s="18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5" t="s">
        <v>349</v>
      </c>
      <c r="AT244" s="185" t="s">
        <v>336</v>
      </c>
      <c r="AU244" s="185" t="s">
        <v>83</v>
      </c>
      <c r="AY244" s="17" t="s">
        <v>155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7" t="s">
        <v>81</v>
      </c>
      <c r="BK244" s="186">
        <f>ROUND(I244*H244,2)</f>
        <v>0</v>
      </c>
      <c r="BL244" s="17" t="s">
        <v>251</v>
      </c>
      <c r="BM244" s="185" t="s">
        <v>2627</v>
      </c>
    </row>
    <row r="245" spans="1:65" s="2" customFormat="1" ht="16.5" customHeight="1" x14ac:dyDescent="0.2">
      <c r="A245" s="34"/>
      <c r="B245" s="35"/>
      <c r="C245" s="174" t="s">
        <v>743</v>
      </c>
      <c r="D245" s="174" t="s">
        <v>157</v>
      </c>
      <c r="E245" s="175" t="s">
        <v>2628</v>
      </c>
      <c r="F245" s="176" t="s">
        <v>2629</v>
      </c>
      <c r="G245" s="177" t="s">
        <v>171</v>
      </c>
      <c r="H245" s="178">
        <v>3</v>
      </c>
      <c r="I245" s="179"/>
      <c r="J245" s="180">
        <f>ROUND(I245*H245,2)</f>
        <v>0</v>
      </c>
      <c r="K245" s="176" t="s">
        <v>160</v>
      </c>
      <c r="L245" s="39"/>
      <c r="M245" s="181" t="s">
        <v>19</v>
      </c>
      <c r="N245" s="182" t="s">
        <v>44</v>
      </c>
      <c r="O245" s="64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5" t="s">
        <v>251</v>
      </c>
      <c r="AT245" s="185" t="s">
        <v>157</v>
      </c>
      <c r="AU245" s="185" t="s">
        <v>83</v>
      </c>
      <c r="AY245" s="17" t="s">
        <v>155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7" t="s">
        <v>81</v>
      </c>
      <c r="BK245" s="186">
        <f>ROUND(I245*H245,2)</f>
        <v>0</v>
      </c>
      <c r="BL245" s="17" t="s">
        <v>251</v>
      </c>
      <c r="BM245" s="185" t="s">
        <v>2630</v>
      </c>
    </row>
    <row r="246" spans="1:65" s="2" customFormat="1" ht="10.199999999999999" x14ac:dyDescent="0.2">
      <c r="A246" s="34"/>
      <c r="B246" s="35"/>
      <c r="C246" s="36"/>
      <c r="D246" s="187" t="s">
        <v>163</v>
      </c>
      <c r="E246" s="36"/>
      <c r="F246" s="188" t="s">
        <v>2631</v>
      </c>
      <c r="G246" s="36"/>
      <c r="H246" s="36"/>
      <c r="I246" s="189"/>
      <c r="J246" s="36"/>
      <c r="K246" s="36"/>
      <c r="L246" s="39"/>
      <c r="M246" s="190"/>
      <c r="N246" s="191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163</v>
      </c>
      <c r="AU246" s="17" t="s">
        <v>83</v>
      </c>
    </row>
    <row r="247" spans="1:65" s="2" customFormat="1" ht="16.5" customHeight="1" x14ac:dyDescent="0.2">
      <c r="A247" s="34"/>
      <c r="B247" s="35"/>
      <c r="C247" s="215" t="s">
        <v>748</v>
      </c>
      <c r="D247" s="215" t="s">
        <v>336</v>
      </c>
      <c r="E247" s="216" t="s">
        <v>2632</v>
      </c>
      <c r="F247" s="217" t="s">
        <v>2633</v>
      </c>
      <c r="G247" s="218" t="s">
        <v>171</v>
      </c>
      <c r="H247" s="219">
        <v>3</v>
      </c>
      <c r="I247" s="220"/>
      <c r="J247" s="221">
        <f>ROUND(I247*H247,2)</f>
        <v>0</v>
      </c>
      <c r="K247" s="217" t="s">
        <v>160</v>
      </c>
      <c r="L247" s="222"/>
      <c r="M247" s="223" t="s">
        <v>19</v>
      </c>
      <c r="N247" s="224" t="s">
        <v>44</v>
      </c>
      <c r="O247" s="64"/>
      <c r="P247" s="183">
        <f>O247*H247</f>
        <v>0</v>
      </c>
      <c r="Q247" s="183">
        <v>1.0399999999999999E-3</v>
      </c>
      <c r="R247" s="183">
        <f>Q247*H247</f>
        <v>3.1199999999999995E-3</v>
      </c>
      <c r="S247" s="183">
        <v>0</v>
      </c>
      <c r="T247" s="18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5" t="s">
        <v>349</v>
      </c>
      <c r="AT247" s="185" t="s">
        <v>336</v>
      </c>
      <c r="AU247" s="185" t="s">
        <v>83</v>
      </c>
      <c r="AY247" s="17" t="s">
        <v>155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7" t="s">
        <v>81</v>
      </c>
      <c r="BK247" s="186">
        <f>ROUND(I247*H247,2)</f>
        <v>0</v>
      </c>
      <c r="BL247" s="17" t="s">
        <v>251</v>
      </c>
      <c r="BM247" s="185" t="s">
        <v>2634</v>
      </c>
    </row>
    <row r="248" spans="1:65" s="2" customFormat="1" ht="24.15" customHeight="1" x14ac:dyDescent="0.2">
      <c r="A248" s="34"/>
      <c r="B248" s="35"/>
      <c r="C248" s="174" t="s">
        <v>753</v>
      </c>
      <c r="D248" s="174" t="s">
        <v>157</v>
      </c>
      <c r="E248" s="175" t="s">
        <v>2635</v>
      </c>
      <c r="F248" s="176" t="s">
        <v>2636</v>
      </c>
      <c r="G248" s="177" t="s">
        <v>171</v>
      </c>
      <c r="H248" s="178">
        <v>78</v>
      </c>
      <c r="I248" s="179"/>
      <c r="J248" s="180">
        <f>ROUND(I248*H248,2)</f>
        <v>0</v>
      </c>
      <c r="K248" s="176" t="s">
        <v>160</v>
      </c>
      <c r="L248" s="39"/>
      <c r="M248" s="181" t="s">
        <v>19</v>
      </c>
      <c r="N248" s="182" t="s">
        <v>44</v>
      </c>
      <c r="O248" s="64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5" t="s">
        <v>251</v>
      </c>
      <c r="AT248" s="185" t="s">
        <v>157</v>
      </c>
      <c r="AU248" s="185" t="s">
        <v>83</v>
      </c>
      <c r="AY248" s="17" t="s">
        <v>155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7" t="s">
        <v>81</v>
      </c>
      <c r="BK248" s="186">
        <f>ROUND(I248*H248,2)</f>
        <v>0</v>
      </c>
      <c r="BL248" s="17" t="s">
        <v>251</v>
      </c>
      <c r="BM248" s="185" t="s">
        <v>2637</v>
      </c>
    </row>
    <row r="249" spans="1:65" s="2" customFormat="1" ht="10.199999999999999" x14ac:dyDescent="0.2">
      <c r="A249" s="34"/>
      <c r="B249" s="35"/>
      <c r="C249" s="36"/>
      <c r="D249" s="187" t="s">
        <v>163</v>
      </c>
      <c r="E249" s="36"/>
      <c r="F249" s="188" t="s">
        <v>2638</v>
      </c>
      <c r="G249" s="36"/>
      <c r="H249" s="36"/>
      <c r="I249" s="189"/>
      <c r="J249" s="36"/>
      <c r="K249" s="36"/>
      <c r="L249" s="39"/>
      <c r="M249" s="190"/>
      <c r="N249" s="191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83</v>
      </c>
    </row>
    <row r="250" spans="1:65" s="13" customFormat="1" ht="10.199999999999999" x14ac:dyDescent="0.2">
      <c r="B250" s="192"/>
      <c r="C250" s="193"/>
      <c r="D250" s="194" t="s">
        <v>165</v>
      </c>
      <c r="E250" s="195" t="s">
        <v>19</v>
      </c>
      <c r="F250" s="196" t="s">
        <v>2639</v>
      </c>
      <c r="G250" s="193"/>
      <c r="H250" s="197">
        <v>78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165</v>
      </c>
      <c r="AU250" s="203" t="s">
        <v>83</v>
      </c>
      <c r="AV250" s="13" t="s">
        <v>83</v>
      </c>
      <c r="AW250" s="13" t="s">
        <v>35</v>
      </c>
      <c r="AX250" s="13" t="s">
        <v>81</v>
      </c>
      <c r="AY250" s="203" t="s">
        <v>155</v>
      </c>
    </row>
    <row r="251" spans="1:65" s="2" customFormat="1" ht="16.5" customHeight="1" x14ac:dyDescent="0.2">
      <c r="A251" s="34"/>
      <c r="B251" s="35"/>
      <c r="C251" s="215" t="s">
        <v>758</v>
      </c>
      <c r="D251" s="215" t="s">
        <v>336</v>
      </c>
      <c r="E251" s="216" t="s">
        <v>2640</v>
      </c>
      <c r="F251" s="217" t="s">
        <v>2641</v>
      </c>
      <c r="G251" s="218" t="s">
        <v>1007</v>
      </c>
      <c r="H251" s="219">
        <v>4</v>
      </c>
      <c r="I251" s="220"/>
      <c r="J251" s="221">
        <f>ROUND(I251*H251,2)</f>
        <v>0</v>
      </c>
      <c r="K251" s="217" t="s">
        <v>19</v>
      </c>
      <c r="L251" s="222"/>
      <c r="M251" s="223" t="s">
        <v>19</v>
      </c>
      <c r="N251" s="224" t="s">
        <v>44</v>
      </c>
      <c r="O251" s="64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5" t="s">
        <v>349</v>
      </c>
      <c r="AT251" s="185" t="s">
        <v>336</v>
      </c>
      <c r="AU251" s="185" t="s">
        <v>83</v>
      </c>
      <c r="AY251" s="17" t="s">
        <v>155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7" t="s">
        <v>81</v>
      </c>
      <c r="BK251" s="186">
        <f>ROUND(I251*H251,2)</f>
        <v>0</v>
      </c>
      <c r="BL251" s="17" t="s">
        <v>251</v>
      </c>
      <c r="BM251" s="185" t="s">
        <v>2642</v>
      </c>
    </row>
    <row r="252" spans="1:65" s="2" customFormat="1" ht="16.5" customHeight="1" x14ac:dyDescent="0.2">
      <c r="A252" s="34"/>
      <c r="B252" s="35"/>
      <c r="C252" s="215" t="s">
        <v>763</v>
      </c>
      <c r="D252" s="215" t="s">
        <v>336</v>
      </c>
      <c r="E252" s="216" t="s">
        <v>2643</v>
      </c>
      <c r="F252" s="217" t="s">
        <v>2644</v>
      </c>
      <c r="G252" s="218" t="s">
        <v>1007</v>
      </c>
      <c r="H252" s="219">
        <v>56</v>
      </c>
      <c r="I252" s="220"/>
      <c r="J252" s="221">
        <f>ROUND(I252*H252,2)</f>
        <v>0</v>
      </c>
      <c r="K252" s="217" t="s">
        <v>19</v>
      </c>
      <c r="L252" s="222"/>
      <c r="M252" s="223" t="s">
        <v>19</v>
      </c>
      <c r="N252" s="224" t="s">
        <v>44</v>
      </c>
      <c r="O252" s="64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5" t="s">
        <v>349</v>
      </c>
      <c r="AT252" s="185" t="s">
        <v>336</v>
      </c>
      <c r="AU252" s="185" t="s">
        <v>83</v>
      </c>
      <c r="AY252" s="17" t="s">
        <v>155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7" t="s">
        <v>81</v>
      </c>
      <c r="BK252" s="186">
        <f>ROUND(I252*H252,2)</f>
        <v>0</v>
      </c>
      <c r="BL252" s="17" t="s">
        <v>251</v>
      </c>
      <c r="BM252" s="185" t="s">
        <v>2645</v>
      </c>
    </row>
    <row r="253" spans="1:65" s="2" customFormat="1" ht="16.5" customHeight="1" x14ac:dyDescent="0.2">
      <c r="A253" s="34"/>
      <c r="B253" s="35"/>
      <c r="C253" s="215" t="s">
        <v>770</v>
      </c>
      <c r="D253" s="215" t="s">
        <v>336</v>
      </c>
      <c r="E253" s="216" t="s">
        <v>2646</v>
      </c>
      <c r="F253" s="217" t="s">
        <v>2647</v>
      </c>
      <c r="G253" s="218" t="s">
        <v>1007</v>
      </c>
      <c r="H253" s="219">
        <v>18</v>
      </c>
      <c r="I253" s="220"/>
      <c r="J253" s="221">
        <f>ROUND(I253*H253,2)</f>
        <v>0</v>
      </c>
      <c r="K253" s="217" t="s">
        <v>19</v>
      </c>
      <c r="L253" s="222"/>
      <c r="M253" s="223" t="s">
        <v>19</v>
      </c>
      <c r="N253" s="224" t="s">
        <v>44</v>
      </c>
      <c r="O253" s="64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5" t="s">
        <v>349</v>
      </c>
      <c r="AT253" s="185" t="s">
        <v>336</v>
      </c>
      <c r="AU253" s="185" t="s">
        <v>83</v>
      </c>
      <c r="AY253" s="17" t="s">
        <v>155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7" t="s">
        <v>81</v>
      </c>
      <c r="BK253" s="186">
        <f>ROUND(I253*H253,2)</f>
        <v>0</v>
      </c>
      <c r="BL253" s="17" t="s">
        <v>251</v>
      </c>
      <c r="BM253" s="185" t="s">
        <v>2648</v>
      </c>
    </row>
    <row r="254" spans="1:65" s="2" customFormat="1" ht="24.15" customHeight="1" x14ac:dyDescent="0.2">
      <c r="A254" s="34"/>
      <c r="B254" s="35"/>
      <c r="C254" s="174" t="s">
        <v>777</v>
      </c>
      <c r="D254" s="174" t="s">
        <v>157</v>
      </c>
      <c r="E254" s="175" t="s">
        <v>2649</v>
      </c>
      <c r="F254" s="176" t="s">
        <v>2650</v>
      </c>
      <c r="G254" s="177" t="s">
        <v>171</v>
      </c>
      <c r="H254" s="178">
        <v>196</v>
      </c>
      <c r="I254" s="179"/>
      <c r="J254" s="180">
        <f>ROUND(I254*H254,2)</f>
        <v>0</v>
      </c>
      <c r="K254" s="176" t="s">
        <v>160</v>
      </c>
      <c r="L254" s="39"/>
      <c r="M254" s="181" t="s">
        <v>19</v>
      </c>
      <c r="N254" s="182" t="s">
        <v>44</v>
      </c>
      <c r="O254" s="64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5" t="s">
        <v>251</v>
      </c>
      <c r="AT254" s="185" t="s">
        <v>157</v>
      </c>
      <c r="AU254" s="185" t="s">
        <v>83</v>
      </c>
      <c r="AY254" s="17" t="s">
        <v>155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7" t="s">
        <v>81</v>
      </c>
      <c r="BK254" s="186">
        <f>ROUND(I254*H254,2)</f>
        <v>0</v>
      </c>
      <c r="BL254" s="17" t="s">
        <v>251</v>
      </c>
      <c r="BM254" s="185" t="s">
        <v>2651</v>
      </c>
    </row>
    <row r="255" spans="1:65" s="2" customFormat="1" ht="10.199999999999999" x14ac:dyDescent="0.2">
      <c r="A255" s="34"/>
      <c r="B255" s="35"/>
      <c r="C255" s="36"/>
      <c r="D255" s="187" t="s">
        <v>163</v>
      </c>
      <c r="E255" s="36"/>
      <c r="F255" s="188" t="s">
        <v>2652</v>
      </c>
      <c r="G255" s="36"/>
      <c r="H255" s="36"/>
      <c r="I255" s="189"/>
      <c r="J255" s="36"/>
      <c r="K255" s="36"/>
      <c r="L255" s="39"/>
      <c r="M255" s="190"/>
      <c r="N255" s="191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163</v>
      </c>
      <c r="AU255" s="17" t="s">
        <v>83</v>
      </c>
    </row>
    <row r="256" spans="1:65" s="2" customFormat="1" ht="16.5" customHeight="1" x14ac:dyDescent="0.2">
      <c r="A256" s="34"/>
      <c r="B256" s="35"/>
      <c r="C256" s="215" t="s">
        <v>782</v>
      </c>
      <c r="D256" s="215" t="s">
        <v>336</v>
      </c>
      <c r="E256" s="216" t="s">
        <v>2653</v>
      </c>
      <c r="F256" s="217" t="s">
        <v>2654</v>
      </c>
      <c r="G256" s="218" t="s">
        <v>171</v>
      </c>
      <c r="H256" s="219">
        <v>196</v>
      </c>
      <c r="I256" s="220"/>
      <c r="J256" s="221">
        <f>ROUND(I256*H256,2)</f>
        <v>0</v>
      </c>
      <c r="K256" s="217" t="s">
        <v>19</v>
      </c>
      <c r="L256" s="222"/>
      <c r="M256" s="223" t="s">
        <v>19</v>
      </c>
      <c r="N256" s="224" t="s">
        <v>44</v>
      </c>
      <c r="O256" s="64"/>
      <c r="P256" s="183">
        <f>O256*H256</f>
        <v>0</v>
      </c>
      <c r="Q256" s="183">
        <v>5.0000000000000001E-4</v>
      </c>
      <c r="R256" s="183">
        <f>Q256*H256</f>
        <v>9.8000000000000004E-2</v>
      </c>
      <c r="S256" s="183">
        <v>0</v>
      </c>
      <c r="T256" s="18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5" t="s">
        <v>349</v>
      </c>
      <c r="AT256" s="185" t="s">
        <v>336</v>
      </c>
      <c r="AU256" s="185" t="s">
        <v>83</v>
      </c>
      <c r="AY256" s="17" t="s">
        <v>155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7" t="s">
        <v>81</v>
      </c>
      <c r="BK256" s="186">
        <f>ROUND(I256*H256,2)</f>
        <v>0</v>
      </c>
      <c r="BL256" s="17" t="s">
        <v>251</v>
      </c>
      <c r="BM256" s="185" t="s">
        <v>2655</v>
      </c>
    </row>
    <row r="257" spans="1:65" s="2" customFormat="1" ht="21.75" customHeight="1" x14ac:dyDescent="0.2">
      <c r="A257" s="34"/>
      <c r="B257" s="35"/>
      <c r="C257" s="174" t="s">
        <v>787</v>
      </c>
      <c r="D257" s="174" t="s">
        <v>157</v>
      </c>
      <c r="E257" s="175" t="s">
        <v>2656</v>
      </c>
      <c r="F257" s="176" t="s">
        <v>2657</v>
      </c>
      <c r="G257" s="177" t="s">
        <v>171</v>
      </c>
      <c r="H257" s="178">
        <v>77</v>
      </c>
      <c r="I257" s="179"/>
      <c r="J257" s="180">
        <f>ROUND(I257*H257,2)</f>
        <v>0</v>
      </c>
      <c r="K257" s="176" t="s">
        <v>160</v>
      </c>
      <c r="L257" s="39"/>
      <c r="M257" s="181" t="s">
        <v>19</v>
      </c>
      <c r="N257" s="182" t="s">
        <v>44</v>
      </c>
      <c r="O257" s="64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5" t="s">
        <v>251</v>
      </c>
      <c r="AT257" s="185" t="s">
        <v>157</v>
      </c>
      <c r="AU257" s="185" t="s">
        <v>83</v>
      </c>
      <c r="AY257" s="17" t="s">
        <v>155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7" t="s">
        <v>81</v>
      </c>
      <c r="BK257" s="186">
        <f>ROUND(I257*H257,2)</f>
        <v>0</v>
      </c>
      <c r="BL257" s="17" t="s">
        <v>251</v>
      </c>
      <c r="BM257" s="185" t="s">
        <v>2658</v>
      </c>
    </row>
    <row r="258" spans="1:65" s="2" customFormat="1" ht="10.199999999999999" x14ac:dyDescent="0.2">
      <c r="A258" s="34"/>
      <c r="B258" s="35"/>
      <c r="C258" s="36"/>
      <c r="D258" s="187" t="s">
        <v>163</v>
      </c>
      <c r="E258" s="36"/>
      <c r="F258" s="188" t="s">
        <v>2659</v>
      </c>
      <c r="G258" s="36"/>
      <c r="H258" s="36"/>
      <c r="I258" s="189"/>
      <c r="J258" s="36"/>
      <c r="K258" s="36"/>
      <c r="L258" s="39"/>
      <c r="M258" s="190"/>
      <c r="N258" s="191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163</v>
      </c>
      <c r="AU258" s="17" t="s">
        <v>83</v>
      </c>
    </row>
    <row r="259" spans="1:65" s="13" customFormat="1" ht="10.199999999999999" x14ac:dyDescent="0.2">
      <c r="B259" s="192"/>
      <c r="C259" s="193"/>
      <c r="D259" s="194" t="s">
        <v>165</v>
      </c>
      <c r="E259" s="195" t="s">
        <v>19</v>
      </c>
      <c r="F259" s="196" t="s">
        <v>2660</v>
      </c>
      <c r="G259" s="193"/>
      <c r="H259" s="197">
        <v>77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165</v>
      </c>
      <c r="AU259" s="203" t="s">
        <v>83</v>
      </c>
      <c r="AV259" s="13" t="s">
        <v>83</v>
      </c>
      <c r="AW259" s="13" t="s">
        <v>35</v>
      </c>
      <c r="AX259" s="13" t="s">
        <v>81</v>
      </c>
      <c r="AY259" s="203" t="s">
        <v>155</v>
      </c>
    </row>
    <row r="260" spans="1:65" s="2" customFormat="1" ht="16.5" customHeight="1" x14ac:dyDescent="0.2">
      <c r="A260" s="34"/>
      <c r="B260" s="35"/>
      <c r="C260" s="215" t="s">
        <v>793</v>
      </c>
      <c r="D260" s="215" t="s">
        <v>336</v>
      </c>
      <c r="E260" s="216" t="s">
        <v>2661</v>
      </c>
      <c r="F260" s="217" t="s">
        <v>2662</v>
      </c>
      <c r="G260" s="218" t="s">
        <v>171</v>
      </c>
      <c r="H260" s="219">
        <v>64</v>
      </c>
      <c r="I260" s="220"/>
      <c r="J260" s="221">
        <f>ROUND(I260*H260,2)</f>
        <v>0</v>
      </c>
      <c r="K260" s="217" t="s">
        <v>19</v>
      </c>
      <c r="L260" s="222"/>
      <c r="M260" s="223" t="s">
        <v>19</v>
      </c>
      <c r="N260" s="224" t="s">
        <v>44</v>
      </c>
      <c r="O260" s="64"/>
      <c r="P260" s="183">
        <f>O260*H260</f>
        <v>0</v>
      </c>
      <c r="Q260" s="183">
        <v>2.5500000000000002E-3</v>
      </c>
      <c r="R260" s="183">
        <f>Q260*H260</f>
        <v>0.16320000000000001</v>
      </c>
      <c r="S260" s="183">
        <v>0</v>
      </c>
      <c r="T260" s="18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5" t="s">
        <v>349</v>
      </c>
      <c r="AT260" s="185" t="s">
        <v>336</v>
      </c>
      <c r="AU260" s="185" t="s">
        <v>83</v>
      </c>
      <c r="AY260" s="17" t="s">
        <v>155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7" t="s">
        <v>81</v>
      </c>
      <c r="BK260" s="186">
        <f>ROUND(I260*H260,2)</f>
        <v>0</v>
      </c>
      <c r="BL260" s="17" t="s">
        <v>251</v>
      </c>
      <c r="BM260" s="185" t="s">
        <v>2663</v>
      </c>
    </row>
    <row r="261" spans="1:65" s="2" customFormat="1" ht="16.5" customHeight="1" x14ac:dyDescent="0.2">
      <c r="A261" s="34"/>
      <c r="B261" s="35"/>
      <c r="C261" s="215" t="s">
        <v>799</v>
      </c>
      <c r="D261" s="215" t="s">
        <v>336</v>
      </c>
      <c r="E261" s="216" t="s">
        <v>2664</v>
      </c>
      <c r="F261" s="217" t="s">
        <v>2665</v>
      </c>
      <c r="G261" s="218" t="s">
        <v>171</v>
      </c>
      <c r="H261" s="219">
        <v>13</v>
      </c>
      <c r="I261" s="220"/>
      <c r="J261" s="221">
        <f>ROUND(I261*H261,2)</f>
        <v>0</v>
      </c>
      <c r="K261" s="217" t="s">
        <v>19</v>
      </c>
      <c r="L261" s="222"/>
      <c r="M261" s="223" t="s">
        <v>19</v>
      </c>
      <c r="N261" s="224" t="s">
        <v>44</v>
      </c>
      <c r="O261" s="64"/>
      <c r="P261" s="183">
        <f>O261*H261</f>
        <v>0</v>
      </c>
      <c r="Q261" s="183">
        <v>2.5500000000000002E-3</v>
      </c>
      <c r="R261" s="183">
        <f>Q261*H261</f>
        <v>3.3149999999999999E-2</v>
      </c>
      <c r="S261" s="183">
        <v>0</v>
      </c>
      <c r="T261" s="18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5" t="s">
        <v>349</v>
      </c>
      <c r="AT261" s="185" t="s">
        <v>336</v>
      </c>
      <c r="AU261" s="185" t="s">
        <v>83</v>
      </c>
      <c r="AY261" s="17" t="s">
        <v>155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7" t="s">
        <v>81</v>
      </c>
      <c r="BK261" s="186">
        <f>ROUND(I261*H261,2)</f>
        <v>0</v>
      </c>
      <c r="BL261" s="17" t="s">
        <v>251</v>
      </c>
      <c r="BM261" s="185" t="s">
        <v>2666</v>
      </c>
    </row>
    <row r="262" spans="1:65" s="2" customFormat="1" ht="24.15" customHeight="1" x14ac:dyDescent="0.2">
      <c r="A262" s="34"/>
      <c r="B262" s="35"/>
      <c r="C262" s="174" t="s">
        <v>804</v>
      </c>
      <c r="D262" s="174" t="s">
        <v>157</v>
      </c>
      <c r="E262" s="175" t="s">
        <v>2667</v>
      </c>
      <c r="F262" s="176" t="s">
        <v>2668</v>
      </c>
      <c r="G262" s="177" t="s">
        <v>171</v>
      </c>
      <c r="H262" s="178">
        <v>72</v>
      </c>
      <c r="I262" s="179"/>
      <c r="J262" s="180">
        <f>ROUND(I262*H262,2)</f>
        <v>0</v>
      </c>
      <c r="K262" s="176" t="s">
        <v>160</v>
      </c>
      <c r="L262" s="39"/>
      <c r="M262" s="181" t="s">
        <v>19</v>
      </c>
      <c r="N262" s="182" t="s">
        <v>44</v>
      </c>
      <c r="O262" s="64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5" t="s">
        <v>251</v>
      </c>
      <c r="AT262" s="185" t="s">
        <v>157</v>
      </c>
      <c r="AU262" s="185" t="s">
        <v>83</v>
      </c>
      <c r="AY262" s="17" t="s">
        <v>155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7" t="s">
        <v>81</v>
      </c>
      <c r="BK262" s="186">
        <f>ROUND(I262*H262,2)</f>
        <v>0</v>
      </c>
      <c r="BL262" s="17" t="s">
        <v>251</v>
      </c>
      <c r="BM262" s="185" t="s">
        <v>2669</v>
      </c>
    </row>
    <row r="263" spans="1:65" s="2" customFormat="1" ht="10.199999999999999" x14ac:dyDescent="0.2">
      <c r="A263" s="34"/>
      <c r="B263" s="35"/>
      <c r="C263" s="36"/>
      <c r="D263" s="187" t="s">
        <v>163</v>
      </c>
      <c r="E263" s="36"/>
      <c r="F263" s="188" t="s">
        <v>2670</v>
      </c>
      <c r="G263" s="36"/>
      <c r="H263" s="36"/>
      <c r="I263" s="189"/>
      <c r="J263" s="36"/>
      <c r="K263" s="36"/>
      <c r="L263" s="39"/>
      <c r="M263" s="190"/>
      <c r="N263" s="191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163</v>
      </c>
      <c r="AU263" s="17" t="s">
        <v>83</v>
      </c>
    </row>
    <row r="264" spans="1:65" s="13" customFormat="1" ht="10.199999999999999" x14ac:dyDescent="0.2">
      <c r="B264" s="192"/>
      <c r="C264" s="193"/>
      <c r="D264" s="194" t="s">
        <v>165</v>
      </c>
      <c r="E264" s="195" t="s">
        <v>19</v>
      </c>
      <c r="F264" s="196" t="s">
        <v>2671</v>
      </c>
      <c r="G264" s="193"/>
      <c r="H264" s="197">
        <v>72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165</v>
      </c>
      <c r="AU264" s="203" t="s">
        <v>83</v>
      </c>
      <c r="AV264" s="13" t="s">
        <v>83</v>
      </c>
      <c r="AW264" s="13" t="s">
        <v>35</v>
      </c>
      <c r="AX264" s="13" t="s">
        <v>81</v>
      </c>
      <c r="AY264" s="203" t="s">
        <v>155</v>
      </c>
    </row>
    <row r="265" spans="1:65" s="2" customFormat="1" ht="16.5" customHeight="1" x14ac:dyDescent="0.2">
      <c r="A265" s="34"/>
      <c r="B265" s="35"/>
      <c r="C265" s="215" t="s">
        <v>809</v>
      </c>
      <c r="D265" s="215" t="s">
        <v>336</v>
      </c>
      <c r="E265" s="216" t="s">
        <v>2672</v>
      </c>
      <c r="F265" s="217" t="s">
        <v>2673</v>
      </c>
      <c r="G265" s="218" t="s">
        <v>1007</v>
      </c>
      <c r="H265" s="219">
        <v>43</v>
      </c>
      <c r="I265" s="220"/>
      <c r="J265" s="221">
        <f>ROUND(I265*H265,2)</f>
        <v>0</v>
      </c>
      <c r="K265" s="217" t="s">
        <v>19</v>
      </c>
      <c r="L265" s="222"/>
      <c r="M265" s="223" t="s">
        <v>19</v>
      </c>
      <c r="N265" s="224" t="s">
        <v>44</v>
      </c>
      <c r="O265" s="64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5" t="s">
        <v>349</v>
      </c>
      <c r="AT265" s="185" t="s">
        <v>336</v>
      </c>
      <c r="AU265" s="185" t="s">
        <v>83</v>
      </c>
      <c r="AY265" s="17" t="s">
        <v>155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7" t="s">
        <v>81</v>
      </c>
      <c r="BK265" s="186">
        <f>ROUND(I265*H265,2)</f>
        <v>0</v>
      </c>
      <c r="BL265" s="17" t="s">
        <v>251</v>
      </c>
      <c r="BM265" s="185" t="s">
        <v>2674</v>
      </c>
    </row>
    <row r="266" spans="1:65" s="2" customFormat="1" ht="16.5" customHeight="1" x14ac:dyDescent="0.2">
      <c r="A266" s="34"/>
      <c r="B266" s="35"/>
      <c r="C266" s="215" t="s">
        <v>814</v>
      </c>
      <c r="D266" s="215" t="s">
        <v>336</v>
      </c>
      <c r="E266" s="216" t="s">
        <v>2675</v>
      </c>
      <c r="F266" s="217" t="s">
        <v>2676</v>
      </c>
      <c r="G266" s="218" t="s">
        <v>1007</v>
      </c>
      <c r="H266" s="219">
        <v>5</v>
      </c>
      <c r="I266" s="220"/>
      <c r="J266" s="221">
        <f>ROUND(I266*H266,2)</f>
        <v>0</v>
      </c>
      <c r="K266" s="217" t="s">
        <v>19</v>
      </c>
      <c r="L266" s="222"/>
      <c r="M266" s="223" t="s">
        <v>19</v>
      </c>
      <c r="N266" s="224" t="s">
        <v>44</v>
      </c>
      <c r="O266" s="64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5" t="s">
        <v>349</v>
      </c>
      <c r="AT266" s="185" t="s">
        <v>336</v>
      </c>
      <c r="AU266" s="185" t="s">
        <v>83</v>
      </c>
      <c r="AY266" s="17" t="s">
        <v>155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7" t="s">
        <v>81</v>
      </c>
      <c r="BK266" s="186">
        <f>ROUND(I266*H266,2)</f>
        <v>0</v>
      </c>
      <c r="BL266" s="17" t="s">
        <v>251</v>
      </c>
      <c r="BM266" s="185" t="s">
        <v>2677</v>
      </c>
    </row>
    <row r="267" spans="1:65" s="2" customFormat="1" ht="24.15" customHeight="1" x14ac:dyDescent="0.2">
      <c r="A267" s="34"/>
      <c r="B267" s="35"/>
      <c r="C267" s="215" t="s">
        <v>819</v>
      </c>
      <c r="D267" s="215" t="s">
        <v>336</v>
      </c>
      <c r="E267" s="216" t="s">
        <v>2678</v>
      </c>
      <c r="F267" s="217" t="s">
        <v>2679</v>
      </c>
      <c r="G267" s="218" t="s">
        <v>1007</v>
      </c>
      <c r="H267" s="219">
        <v>24</v>
      </c>
      <c r="I267" s="220"/>
      <c r="J267" s="221">
        <f>ROUND(I267*H267,2)</f>
        <v>0</v>
      </c>
      <c r="K267" s="217" t="s">
        <v>19</v>
      </c>
      <c r="L267" s="222"/>
      <c r="M267" s="223" t="s">
        <v>19</v>
      </c>
      <c r="N267" s="224" t="s">
        <v>44</v>
      </c>
      <c r="O267" s="64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5" t="s">
        <v>349</v>
      </c>
      <c r="AT267" s="185" t="s">
        <v>336</v>
      </c>
      <c r="AU267" s="185" t="s">
        <v>83</v>
      </c>
      <c r="AY267" s="17" t="s">
        <v>155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7" t="s">
        <v>81</v>
      </c>
      <c r="BK267" s="186">
        <f>ROUND(I267*H267,2)</f>
        <v>0</v>
      </c>
      <c r="BL267" s="17" t="s">
        <v>251</v>
      </c>
      <c r="BM267" s="185" t="s">
        <v>2680</v>
      </c>
    </row>
    <row r="268" spans="1:65" s="2" customFormat="1" ht="24.15" customHeight="1" x14ac:dyDescent="0.2">
      <c r="A268" s="34"/>
      <c r="B268" s="35"/>
      <c r="C268" s="174" t="s">
        <v>824</v>
      </c>
      <c r="D268" s="174" t="s">
        <v>157</v>
      </c>
      <c r="E268" s="175" t="s">
        <v>2681</v>
      </c>
      <c r="F268" s="176" t="s">
        <v>2682</v>
      </c>
      <c r="G268" s="177" t="s">
        <v>171</v>
      </c>
      <c r="H268" s="178">
        <v>12</v>
      </c>
      <c r="I268" s="179"/>
      <c r="J268" s="180">
        <f>ROUND(I268*H268,2)</f>
        <v>0</v>
      </c>
      <c r="K268" s="176" t="s">
        <v>160</v>
      </c>
      <c r="L268" s="39"/>
      <c r="M268" s="181" t="s">
        <v>19</v>
      </c>
      <c r="N268" s="182" t="s">
        <v>44</v>
      </c>
      <c r="O268" s="64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5" t="s">
        <v>251</v>
      </c>
      <c r="AT268" s="185" t="s">
        <v>157</v>
      </c>
      <c r="AU268" s="185" t="s">
        <v>83</v>
      </c>
      <c r="AY268" s="17" t="s">
        <v>155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7" t="s">
        <v>81</v>
      </c>
      <c r="BK268" s="186">
        <f>ROUND(I268*H268,2)</f>
        <v>0</v>
      </c>
      <c r="BL268" s="17" t="s">
        <v>251</v>
      </c>
      <c r="BM268" s="185" t="s">
        <v>2683</v>
      </c>
    </row>
    <row r="269" spans="1:65" s="2" customFormat="1" ht="10.199999999999999" x14ac:dyDescent="0.2">
      <c r="A269" s="34"/>
      <c r="B269" s="35"/>
      <c r="C269" s="36"/>
      <c r="D269" s="187" t="s">
        <v>163</v>
      </c>
      <c r="E269" s="36"/>
      <c r="F269" s="188" t="s">
        <v>2684</v>
      </c>
      <c r="G269" s="36"/>
      <c r="H269" s="36"/>
      <c r="I269" s="189"/>
      <c r="J269" s="36"/>
      <c r="K269" s="36"/>
      <c r="L269" s="39"/>
      <c r="M269" s="190"/>
      <c r="N269" s="191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163</v>
      </c>
      <c r="AU269" s="17" t="s">
        <v>83</v>
      </c>
    </row>
    <row r="270" spans="1:65" s="2" customFormat="1" ht="16.5" customHeight="1" x14ac:dyDescent="0.2">
      <c r="A270" s="34"/>
      <c r="B270" s="35"/>
      <c r="C270" s="215" t="s">
        <v>829</v>
      </c>
      <c r="D270" s="215" t="s">
        <v>336</v>
      </c>
      <c r="E270" s="216" t="s">
        <v>2685</v>
      </c>
      <c r="F270" s="217" t="s">
        <v>2686</v>
      </c>
      <c r="G270" s="218" t="s">
        <v>1007</v>
      </c>
      <c r="H270" s="219">
        <v>12</v>
      </c>
      <c r="I270" s="220"/>
      <c r="J270" s="221">
        <f>ROUND(I270*H270,2)</f>
        <v>0</v>
      </c>
      <c r="K270" s="217" t="s">
        <v>19</v>
      </c>
      <c r="L270" s="222"/>
      <c r="M270" s="223" t="s">
        <v>19</v>
      </c>
      <c r="N270" s="224" t="s">
        <v>44</v>
      </c>
      <c r="O270" s="64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5" t="s">
        <v>349</v>
      </c>
      <c r="AT270" s="185" t="s">
        <v>336</v>
      </c>
      <c r="AU270" s="185" t="s">
        <v>83</v>
      </c>
      <c r="AY270" s="17" t="s">
        <v>155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7" t="s">
        <v>81</v>
      </c>
      <c r="BK270" s="186">
        <f>ROUND(I270*H270,2)</f>
        <v>0</v>
      </c>
      <c r="BL270" s="17" t="s">
        <v>251</v>
      </c>
      <c r="BM270" s="185" t="s">
        <v>2687</v>
      </c>
    </row>
    <row r="271" spans="1:65" s="2" customFormat="1" ht="16.5" customHeight="1" x14ac:dyDescent="0.2">
      <c r="A271" s="34"/>
      <c r="B271" s="35"/>
      <c r="C271" s="174" t="s">
        <v>834</v>
      </c>
      <c r="D271" s="174" t="s">
        <v>157</v>
      </c>
      <c r="E271" s="175" t="s">
        <v>2688</v>
      </c>
      <c r="F271" s="176" t="s">
        <v>2689</v>
      </c>
      <c r="G271" s="177" t="s">
        <v>171</v>
      </c>
      <c r="H271" s="178">
        <v>1</v>
      </c>
      <c r="I271" s="179"/>
      <c r="J271" s="180">
        <f>ROUND(I271*H271,2)</f>
        <v>0</v>
      </c>
      <c r="K271" s="176" t="s">
        <v>19</v>
      </c>
      <c r="L271" s="39"/>
      <c r="M271" s="181" t="s">
        <v>19</v>
      </c>
      <c r="N271" s="182" t="s">
        <v>44</v>
      </c>
      <c r="O271" s="64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5" t="s">
        <v>251</v>
      </c>
      <c r="AT271" s="185" t="s">
        <v>157</v>
      </c>
      <c r="AU271" s="185" t="s">
        <v>83</v>
      </c>
      <c r="AY271" s="17" t="s">
        <v>155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7" t="s">
        <v>81</v>
      </c>
      <c r="BK271" s="186">
        <f>ROUND(I271*H271,2)</f>
        <v>0</v>
      </c>
      <c r="BL271" s="17" t="s">
        <v>251</v>
      </c>
      <c r="BM271" s="185" t="s">
        <v>2690</v>
      </c>
    </row>
    <row r="272" spans="1:65" s="2" customFormat="1" ht="16.5" customHeight="1" x14ac:dyDescent="0.2">
      <c r="A272" s="34"/>
      <c r="B272" s="35"/>
      <c r="C272" s="215" t="s">
        <v>839</v>
      </c>
      <c r="D272" s="215" t="s">
        <v>336</v>
      </c>
      <c r="E272" s="216" t="s">
        <v>2691</v>
      </c>
      <c r="F272" s="217" t="s">
        <v>2692</v>
      </c>
      <c r="G272" s="218" t="s">
        <v>171</v>
      </c>
      <c r="H272" s="219">
        <v>9</v>
      </c>
      <c r="I272" s="220"/>
      <c r="J272" s="221">
        <f>ROUND(I272*H272,2)</f>
        <v>0</v>
      </c>
      <c r="K272" s="217" t="s">
        <v>160</v>
      </c>
      <c r="L272" s="222"/>
      <c r="M272" s="223" t="s">
        <v>19</v>
      </c>
      <c r="N272" s="224" t="s">
        <v>44</v>
      </c>
      <c r="O272" s="64"/>
      <c r="P272" s="183">
        <f>O272*H272</f>
        <v>0</v>
      </c>
      <c r="Q272" s="183">
        <v>1.9000000000000001E-4</v>
      </c>
      <c r="R272" s="183">
        <f>Q272*H272</f>
        <v>1.7100000000000001E-3</v>
      </c>
      <c r="S272" s="183">
        <v>0</v>
      </c>
      <c r="T272" s="18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5" t="s">
        <v>349</v>
      </c>
      <c r="AT272" s="185" t="s">
        <v>336</v>
      </c>
      <c r="AU272" s="185" t="s">
        <v>83</v>
      </c>
      <c r="AY272" s="17" t="s">
        <v>155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7" t="s">
        <v>81</v>
      </c>
      <c r="BK272" s="186">
        <f>ROUND(I272*H272,2)</f>
        <v>0</v>
      </c>
      <c r="BL272" s="17" t="s">
        <v>251</v>
      </c>
      <c r="BM272" s="185" t="s">
        <v>2693</v>
      </c>
    </row>
    <row r="273" spans="1:65" s="2" customFormat="1" ht="16.5" customHeight="1" x14ac:dyDescent="0.2">
      <c r="A273" s="34"/>
      <c r="B273" s="35"/>
      <c r="C273" s="174" t="s">
        <v>844</v>
      </c>
      <c r="D273" s="174" t="s">
        <v>157</v>
      </c>
      <c r="E273" s="175" t="s">
        <v>2694</v>
      </c>
      <c r="F273" s="176" t="s">
        <v>2695</v>
      </c>
      <c r="G273" s="177" t="s">
        <v>171</v>
      </c>
      <c r="H273" s="178">
        <v>1</v>
      </c>
      <c r="I273" s="179"/>
      <c r="J273" s="180">
        <f>ROUND(I273*H273,2)</f>
        <v>0</v>
      </c>
      <c r="K273" s="176" t="s">
        <v>19</v>
      </c>
      <c r="L273" s="39"/>
      <c r="M273" s="181" t="s">
        <v>19</v>
      </c>
      <c r="N273" s="182" t="s">
        <v>44</v>
      </c>
      <c r="O273" s="64"/>
      <c r="P273" s="183">
        <f>O273*H273</f>
        <v>0</v>
      </c>
      <c r="Q273" s="183">
        <v>1.9000000000000001E-4</v>
      </c>
      <c r="R273" s="183">
        <f>Q273*H273</f>
        <v>1.9000000000000001E-4</v>
      </c>
      <c r="S273" s="183">
        <v>0</v>
      </c>
      <c r="T273" s="18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5" t="s">
        <v>251</v>
      </c>
      <c r="AT273" s="185" t="s">
        <v>157</v>
      </c>
      <c r="AU273" s="185" t="s">
        <v>83</v>
      </c>
      <c r="AY273" s="17" t="s">
        <v>155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7" t="s">
        <v>81</v>
      </c>
      <c r="BK273" s="186">
        <f>ROUND(I273*H273,2)</f>
        <v>0</v>
      </c>
      <c r="BL273" s="17" t="s">
        <v>251</v>
      </c>
      <c r="BM273" s="185" t="s">
        <v>2696</v>
      </c>
    </row>
    <row r="274" spans="1:65" s="2" customFormat="1" ht="24.15" customHeight="1" x14ac:dyDescent="0.2">
      <c r="A274" s="34"/>
      <c r="B274" s="35"/>
      <c r="C274" s="174" t="s">
        <v>849</v>
      </c>
      <c r="D274" s="174" t="s">
        <v>157</v>
      </c>
      <c r="E274" s="175" t="s">
        <v>2697</v>
      </c>
      <c r="F274" s="176" t="s">
        <v>2698</v>
      </c>
      <c r="G274" s="177" t="s">
        <v>171</v>
      </c>
      <c r="H274" s="178">
        <v>1</v>
      </c>
      <c r="I274" s="179"/>
      <c r="J274" s="180">
        <f>ROUND(I274*H274,2)</f>
        <v>0</v>
      </c>
      <c r="K274" s="176" t="s">
        <v>160</v>
      </c>
      <c r="L274" s="39"/>
      <c r="M274" s="181" t="s">
        <v>19</v>
      </c>
      <c r="N274" s="182" t="s">
        <v>44</v>
      </c>
      <c r="O274" s="64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5" t="s">
        <v>251</v>
      </c>
      <c r="AT274" s="185" t="s">
        <v>157</v>
      </c>
      <c r="AU274" s="185" t="s">
        <v>83</v>
      </c>
      <c r="AY274" s="17" t="s">
        <v>155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7" t="s">
        <v>81</v>
      </c>
      <c r="BK274" s="186">
        <f>ROUND(I274*H274,2)</f>
        <v>0</v>
      </c>
      <c r="BL274" s="17" t="s">
        <v>251</v>
      </c>
      <c r="BM274" s="185" t="s">
        <v>2699</v>
      </c>
    </row>
    <row r="275" spans="1:65" s="2" customFormat="1" ht="10.199999999999999" x14ac:dyDescent="0.2">
      <c r="A275" s="34"/>
      <c r="B275" s="35"/>
      <c r="C275" s="36"/>
      <c r="D275" s="187" t="s">
        <v>163</v>
      </c>
      <c r="E275" s="36"/>
      <c r="F275" s="188" t="s">
        <v>2700</v>
      </c>
      <c r="G275" s="36"/>
      <c r="H275" s="36"/>
      <c r="I275" s="189"/>
      <c r="J275" s="36"/>
      <c r="K275" s="36"/>
      <c r="L275" s="39"/>
      <c r="M275" s="190"/>
      <c r="N275" s="191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163</v>
      </c>
      <c r="AU275" s="17" t="s">
        <v>83</v>
      </c>
    </row>
    <row r="276" spans="1:65" s="2" customFormat="1" ht="24.15" customHeight="1" x14ac:dyDescent="0.2">
      <c r="A276" s="34"/>
      <c r="B276" s="35"/>
      <c r="C276" s="174" t="s">
        <v>856</v>
      </c>
      <c r="D276" s="174" t="s">
        <v>157</v>
      </c>
      <c r="E276" s="175" t="s">
        <v>2701</v>
      </c>
      <c r="F276" s="176" t="s">
        <v>2702</v>
      </c>
      <c r="G276" s="177" t="s">
        <v>171</v>
      </c>
      <c r="H276" s="178">
        <v>7</v>
      </c>
      <c r="I276" s="179"/>
      <c r="J276" s="180">
        <f>ROUND(I276*H276,2)</f>
        <v>0</v>
      </c>
      <c r="K276" s="176" t="s">
        <v>160</v>
      </c>
      <c r="L276" s="39"/>
      <c r="M276" s="181" t="s">
        <v>19</v>
      </c>
      <c r="N276" s="182" t="s">
        <v>44</v>
      </c>
      <c r="O276" s="64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5" t="s">
        <v>251</v>
      </c>
      <c r="AT276" s="185" t="s">
        <v>157</v>
      </c>
      <c r="AU276" s="185" t="s">
        <v>83</v>
      </c>
      <c r="AY276" s="17" t="s">
        <v>155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7" t="s">
        <v>81</v>
      </c>
      <c r="BK276" s="186">
        <f>ROUND(I276*H276,2)</f>
        <v>0</v>
      </c>
      <c r="BL276" s="17" t="s">
        <v>251</v>
      </c>
      <c r="BM276" s="185" t="s">
        <v>2703</v>
      </c>
    </row>
    <row r="277" spans="1:65" s="2" customFormat="1" ht="10.199999999999999" x14ac:dyDescent="0.2">
      <c r="A277" s="34"/>
      <c r="B277" s="35"/>
      <c r="C277" s="36"/>
      <c r="D277" s="187" t="s">
        <v>163</v>
      </c>
      <c r="E277" s="36"/>
      <c r="F277" s="188" t="s">
        <v>2704</v>
      </c>
      <c r="G277" s="36"/>
      <c r="H277" s="36"/>
      <c r="I277" s="189"/>
      <c r="J277" s="36"/>
      <c r="K277" s="36"/>
      <c r="L277" s="39"/>
      <c r="M277" s="190"/>
      <c r="N277" s="191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163</v>
      </c>
      <c r="AU277" s="17" t="s">
        <v>83</v>
      </c>
    </row>
    <row r="278" spans="1:65" s="2" customFormat="1" ht="21.75" customHeight="1" x14ac:dyDescent="0.2">
      <c r="A278" s="34"/>
      <c r="B278" s="35"/>
      <c r="C278" s="174" t="s">
        <v>861</v>
      </c>
      <c r="D278" s="174" t="s">
        <v>157</v>
      </c>
      <c r="E278" s="175" t="s">
        <v>2705</v>
      </c>
      <c r="F278" s="176" t="s">
        <v>2706</v>
      </c>
      <c r="G278" s="177" t="s">
        <v>171</v>
      </c>
      <c r="H278" s="178">
        <v>3</v>
      </c>
      <c r="I278" s="179"/>
      <c r="J278" s="180">
        <f>ROUND(I278*H278,2)</f>
        <v>0</v>
      </c>
      <c r="K278" s="176" t="s">
        <v>160</v>
      </c>
      <c r="L278" s="39"/>
      <c r="M278" s="181" t="s">
        <v>19</v>
      </c>
      <c r="N278" s="182" t="s">
        <v>44</v>
      </c>
      <c r="O278" s="64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5" t="s">
        <v>251</v>
      </c>
      <c r="AT278" s="185" t="s">
        <v>157</v>
      </c>
      <c r="AU278" s="185" t="s">
        <v>83</v>
      </c>
      <c r="AY278" s="17" t="s">
        <v>155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7" t="s">
        <v>81</v>
      </c>
      <c r="BK278" s="186">
        <f>ROUND(I278*H278,2)</f>
        <v>0</v>
      </c>
      <c r="BL278" s="17" t="s">
        <v>251</v>
      </c>
      <c r="BM278" s="185" t="s">
        <v>2707</v>
      </c>
    </row>
    <row r="279" spans="1:65" s="2" customFormat="1" ht="10.199999999999999" x14ac:dyDescent="0.2">
      <c r="A279" s="34"/>
      <c r="B279" s="35"/>
      <c r="C279" s="36"/>
      <c r="D279" s="187" t="s">
        <v>163</v>
      </c>
      <c r="E279" s="36"/>
      <c r="F279" s="188" t="s">
        <v>2708</v>
      </c>
      <c r="G279" s="36"/>
      <c r="H279" s="36"/>
      <c r="I279" s="189"/>
      <c r="J279" s="36"/>
      <c r="K279" s="36"/>
      <c r="L279" s="39"/>
      <c r="M279" s="190"/>
      <c r="N279" s="191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163</v>
      </c>
      <c r="AU279" s="17" t="s">
        <v>83</v>
      </c>
    </row>
    <row r="280" spans="1:65" s="2" customFormat="1" ht="16.5" customHeight="1" x14ac:dyDescent="0.2">
      <c r="A280" s="34"/>
      <c r="B280" s="35"/>
      <c r="C280" s="174" t="s">
        <v>866</v>
      </c>
      <c r="D280" s="174" t="s">
        <v>157</v>
      </c>
      <c r="E280" s="175" t="s">
        <v>2709</v>
      </c>
      <c r="F280" s="176" t="s">
        <v>2710</v>
      </c>
      <c r="G280" s="177" t="s">
        <v>171</v>
      </c>
      <c r="H280" s="178">
        <v>123</v>
      </c>
      <c r="I280" s="179"/>
      <c r="J280" s="180">
        <f t="shared" ref="J280:J285" si="0">ROUND(I280*H280,2)</f>
        <v>0</v>
      </c>
      <c r="K280" s="176" t="s">
        <v>19</v>
      </c>
      <c r="L280" s="39"/>
      <c r="M280" s="181" t="s">
        <v>19</v>
      </c>
      <c r="N280" s="182" t="s">
        <v>44</v>
      </c>
      <c r="O280" s="64"/>
      <c r="P280" s="183">
        <f t="shared" ref="P280:P285" si="1">O280*H280</f>
        <v>0</v>
      </c>
      <c r="Q280" s="183">
        <v>0</v>
      </c>
      <c r="R280" s="183">
        <f t="shared" ref="R280:R285" si="2">Q280*H280</f>
        <v>0</v>
      </c>
      <c r="S280" s="183">
        <v>0</v>
      </c>
      <c r="T280" s="184">
        <f t="shared" ref="T280:T285" si="3"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5" t="s">
        <v>251</v>
      </c>
      <c r="AT280" s="185" t="s">
        <v>157</v>
      </c>
      <c r="AU280" s="185" t="s">
        <v>83</v>
      </c>
      <c r="AY280" s="17" t="s">
        <v>155</v>
      </c>
      <c r="BE280" s="186">
        <f t="shared" ref="BE280:BE285" si="4">IF(N280="základní",J280,0)</f>
        <v>0</v>
      </c>
      <c r="BF280" s="186">
        <f t="shared" ref="BF280:BF285" si="5">IF(N280="snížená",J280,0)</f>
        <v>0</v>
      </c>
      <c r="BG280" s="186">
        <f t="shared" ref="BG280:BG285" si="6">IF(N280="zákl. přenesená",J280,0)</f>
        <v>0</v>
      </c>
      <c r="BH280" s="186">
        <f t="shared" ref="BH280:BH285" si="7">IF(N280="sníž. přenesená",J280,0)</f>
        <v>0</v>
      </c>
      <c r="BI280" s="186">
        <f t="shared" ref="BI280:BI285" si="8">IF(N280="nulová",J280,0)</f>
        <v>0</v>
      </c>
      <c r="BJ280" s="17" t="s">
        <v>81</v>
      </c>
      <c r="BK280" s="186">
        <f t="shared" ref="BK280:BK285" si="9">ROUND(I280*H280,2)</f>
        <v>0</v>
      </c>
      <c r="BL280" s="17" t="s">
        <v>251</v>
      </c>
      <c r="BM280" s="185" t="s">
        <v>2711</v>
      </c>
    </row>
    <row r="281" spans="1:65" s="2" customFormat="1" ht="16.5" customHeight="1" x14ac:dyDescent="0.2">
      <c r="A281" s="34"/>
      <c r="B281" s="35"/>
      <c r="C281" s="174" t="s">
        <v>873</v>
      </c>
      <c r="D281" s="174" t="s">
        <v>157</v>
      </c>
      <c r="E281" s="175" t="s">
        <v>2712</v>
      </c>
      <c r="F281" s="176" t="s">
        <v>2713</v>
      </c>
      <c r="G281" s="177" t="s">
        <v>171</v>
      </c>
      <c r="H281" s="178">
        <v>24</v>
      </c>
      <c r="I281" s="179"/>
      <c r="J281" s="180">
        <f t="shared" si="0"/>
        <v>0</v>
      </c>
      <c r="K281" s="176" t="s">
        <v>19</v>
      </c>
      <c r="L281" s="39"/>
      <c r="M281" s="181" t="s">
        <v>19</v>
      </c>
      <c r="N281" s="182" t="s">
        <v>44</v>
      </c>
      <c r="O281" s="64"/>
      <c r="P281" s="183">
        <f t="shared" si="1"/>
        <v>0</v>
      </c>
      <c r="Q281" s="183">
        <v>0</v>
      </c>
      <c r="R281" s="183">
        <f t="shared" si="2"/>
        <v>0</v>
      </c>
      <c r="S281" s="183">
        <v>0</v>
      </c>
      <c r="T281" s="184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5" t="s">
        <v>251</v>
      </c>
      <c r="AT281" s="185" t="s">
        <v>157</v>
      </c>
      <c r="AU281" s="185" t="s">
        <v>83</v>
      </c>
      <c r="AY281" s="17" t="s">
        <v>155</v>
      </c>
      <c r="BE281" s="186">
        <f t="shared" si="4"/>
        <v>0</v>
      </c>
      <c r="BF281" s="186">
        <f t="shared" si="5"/>
        <v>0</v>
      </c>
      <c r="BG281" s="186">
        <f t="shared" si="6"/>
        <v>0</v>
      </c>
      <c r="BH281" s="186">
        <f t="shared" si="7"/>
        <v>0</v>
      </c>
      <c r="BI281" s="186">
        <f t="shared" si="8"/>
        <v>0</v>
      </c>
      <c r="BJ281" s="17" t="s">
        <v>81</v>
      </c>
      <c r="BK281" s="186">
        <f t="shared" si="9"/>
        <v>0</v>
      </c>
      <c r="BL281" s="17" t="s">
        <v>251</v>
      </c>
      <c r="BM281" s="185" t="s">
        <v>2714</v>
      </c>
    </row>
    <row r="282" spans="1:65" s="2" customFormat="1" ht="16.5" customHeight="1" x14ac:dyDescent="0.2">
      <c r="A282" s="34"/>
      <c r="B282" s="35"/>
      <c r="C282" s="174" t="s">
        <v>878</v>
      </c>
      <c r="D282" s="174" t="s">
        <v>157</v>
      </c>
      <c r="E282" s="175" t="s">
        <v>2715</v>
      </c>
      <c r="F282" s="176" t="s">
        <v>2716</v>
      </c>
      <c r="G282" s="177" t="s">
        <v>2061</v>
      </c>
      <c r="H282" s="178">
        <v>20</v>
      </c>
      <c r="I282" s="179"/>
      <c r="J282" s="180">
        <f t="shared" si="0"/>
        <v>0</v>
      </c>
      <c r="K282" s="176" t="s">
        <v>19</v>
      </c>
      <c r="L282" s="39"/>
      <c r="M282" s="181" t="s">
        <v>19</v>
      </c>
      <c r="N282" s="182" t="s">
        <v>44</v>
      </c>
      <c r="O282" s="64"/>
      <c r="P282" s="183">
        <f t="shared" si="1"/>
        <v>0</v>
      </c>
      <c r="Q282" s="183">
        <v>0</v>
      </c>
      <c r="R282" s="183">
        <f t="shared" si="2"/>
        <v>0</v>
      </c>
      <c r="S282" s="183">
        <v>0</v>
      </c>
      <c r="T282" s="184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5" t="s">
        <v>251</v>
      </c>
      <c r="AT282" s="185" t="s">
        <v>157</v>
      </c>
      <c r="AU282" s="185" t="s">
        <v>83</v>
      </c>
      <c r="AY282" s="17" t="s">
        <v>155</v>
      </c>
      <c r="BE282" s="186">
        <f t="shared" si="4"/>
        <v>0</v>
      </c>
      <c r="BF282" s="186">
        <f t="shared" si="5"/>
        <v>0</v>
      </c>
      <c r="BG282" s="186">
        <f t="shared" si="6"/>
        <v>0</v>
      </c>
      <c r="BH282" s="186">
        <f t="shared" si="7"/>
        <v>0</v>
      </c>
      <c r="BI282" s="186">
        <f t="shared" si="8"/>
        <v>0</v>
      </c>
      <c r="BJ282" s="17" t="s">
        <v>81</v>
      </c>
      <c r="BK282" s="186">
        <f t="shared" si="9"/>
        <v>0</v>
      </c>
      <c r="BL282" s="17" t="s">
        <v>251</v>
      </c>
      <c r="BM282" s="185" t="s">
        <v>2717</v>
      </c>
    </row>
    <row r="283" spans="1:65" s="2" customFormat="1" ht="16.5" customHeight="1" x14ac:dyDescent="0.2">
      <c r="A283" s="34"/>
      <c r="B283" s="35"/>
      <c r="C283" s="215" t="s">
        <v>883</v>
      </c>
      <c r="D283" s="215" t="s">
        <v>336</v>
      </c>
      <c r="E283" s="216" t="s">
        <v>2718</v>
      </c>
      <c r="F283" s="217" t="s">
        <v>2719</v>
      </c>
      <c r="G283" s="218" t="s">
        <v>171</v>
      </c>
      <c r="H283" s="219">
        <v>5</v>
      </c>
      <c r="I283" s="220"/>
      <c r="J283" s="221">
        <f t="shared" si="0"/>
        <v>0</v>
      </c>
      <c r="K283" s="217" t="s">
        <v>19</v>
      </c>
      <c r="L283" s="222"/>
      <c r="M283" s="223" t="s">
        <v>19</v>
      </c>
      <c r="N283" s="224" t="s">
        <v>44</v>
      </c>
      <c r="O283" s="64"/>
      <c r="P283" s="183">
        <f t="shared" si="1"/>
        <v>0</v>
      </c>
      <c r="Q283" s="183">
        <v>5.9999999999999995E-4</v>
      </c>
      <c r="R283" s="183">
        <f t="shared" si="2"/>
        <v>2.9999999999999996E-3</v>
      </c>
      <c r="S283" s="183">
        <v>0</v>
      </c>
      <c r="T283" s="184">
        <f t="shared" si="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5" t="s">
        <v>349</v>
      </c>
      <c r="AT283" s="185" t="s">
        <v>336</v>
      </c>
      <c r="AU283" s="185" t="s">
        <v>83</v>
      </c>
      <c r="AY283" s="17" t="s">
        <v>155</v>
      </c>
      <c r="BE283" s="186">
        <f t="shared" si="4"/>
        <v>0</v>
      </c>
      <c r="BF283" s="186">
        <f t="shared" si="5"/>
        <v>0</v>
      </c>
      <c r="BG283" s="186">
        <f t="shared" si="6"/>
        <v>0</v>
      </c>
      <c r="BH283" s="186">
        <f t="shared" si="7"/>
        <v>0</v>
      </c>
      <c r="BI283" s="186">
        <f t="shared" si="8"/>
        <v>0</v>
      </c>
      <c r="BJ283" s="17" t="s">
        <v>81</v>
      </c>
      <c r="BK283" s="186">
        <f t="shared" si="9"/>
        <v>0</v>
      </c>
      <c r="BL283" s="17" t="s">
        <v>251</v>
      </c>
      <c r="BM283" s="185" t="s">
        <v>2720</v>
      </c>
    </row>
    <row r="284" spans="1:65" s="2" customFormat="1" ht="16.5" customHeight="1" x14ac:dyDescent="0.2">
      <c r="A284" s="34"/>
      <c r="B284" s="35"/>
      <c r="C284" s="215" t="s">
        <v>888</v>
      </c>
      <c r="D284" s="215" t="s">
        <v>336</v>
      </c>
      <c r="E284" s="216" t="s">
        <v>2721</v>
      </c>
      <c r="F284" s="217" t="s">
        <v>2722</v>
      </c>
      <c r="G284" s="218" t="s">
        <v>1007</v>
      </c>
      <c r="H284" s="219">
        <v>1</v>
      </c>
      <c r="I284" s="220"/>
      <c r="J284" s="221">
        <f t="shared" si="0"/>
        <v>0</v>
      </c>
      <c r="K284" s="217" t="s">
        <v>19</v>
      </c>
      <c r="L284" s="222"/>
      <c r="M284" s="223" t="s">
        <v>19</v>
      </c>
      <c r="N284" s="224" t="s">
        <v>44</v>
      </c>
      <c r="O284" s="64"/>
      <c r="P284" s="183">
        <f t="shared" si="1"/>
        <v>0</v>
      </c>
      <c r="Q284" s="183">
        <v>0</v>
      </c>
      <c r="R284" s="183">
        <f t="shared" si="2"/>
        <v>0</v>
      </c>
      <c r="S284" s="183">
        <v>0</v>
      </c>
      <c r="T284" s="184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5" t="s">
        <v>349</v>
      </c>
      <c r="AT284" s="185" t="s">
        <v>336</v>
      </c>
      <c r="AU284" s="185" t="s">
        <v>83</v>
      </c>
      <c r="AY284" s="17" t="s">
        <v>155</v>
      </c>
      <c r="BE284" s="186">
        <f t="shared" si="4"/>
        <v>0</v>
      </c>
      <c r="BF284" s="186">
        <f t="shared" si="5"/>
        <v>0</v>
      </c>
      <c r="BG284" s="186">
        <f t="shared" si="6"/>
        <v>0</v>
      </c>
      <c r="BH284" s="186">
        <f t="shared" si="7"/>
        <v>0</v>
      </c>
      <c r="BI284" s="186">
        <f t="shared" si="8"/>
        <v>0</v>
      </c>
      <c r="BJ284" s="17" t="s">
        <v>81</v>
      </c>
      <c r="BK284" s="186">
        <f t="shared" si="9"/>
        <v>0</v>
      </c>
      <c r="BL284" s="17" t="s">
        <v>251</v>
      </c>
      <c r="BM284" s="185" t="s">
        <v>2723</v>
      </c>
    </row>
    <row r="285" spans="1:65" s="2" customFormat="1" ht="24.15" customHeight="1" x14ac:dyDescent="0.2">
      <c r="A285" s="34"/>
      <c r="B285" s="35"/>
      <c r="C285" s="174" t="s">
        <v>895</v>
      </c>
      <c r="D285" s="174" t="s">
        <v>157</v>
      </c>
      <c r="E285" s="175" t="s">
        <v>2724</v>
      </c>
      <c r="F285" s="176" t="s">
        <v>2725</v>
      </c>
      <c r="G285" s="177" t="s">
        <v>203</v>
      </c>
      <c r="H285" s="178">
        <v>1.9690000000000001</v>
      </c>
      <c r="I285" s="179"/>
      <c r="J285" s="180">
        <f t="shared" si="0"/>
        <v>0</v>
      </c>
      <c r="K285" s="176" t="s">
        <v>160</v>
      </c>
      <c r="L285" s="39"/>
      <c r="M285" s="181" t="s">
        <v>19</v>
      </c>
      <c r="N285" s="182" t="s">
        <v>44</v>
      </c>
      <c r="O285" s="64"/>
      <c r="P285" s="183">
        <f t="shared" si="1"/>
        <v>0</v>
      </c>
      <c r="Q285" s="183">
        <v>0</v>
      </c>
      <c r="R285" s="183">
        <f t="shared" si="2"/>
        <v>0</v>
      </c>
      <c r="S285" s="183">
        <v>0</v>
      </c>
      <c r="T285" s="184">
        <f t="shared" si="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5" t="s">
        <v>251</v>
      </c>
      <c r="AT285" s="185" t="s">
        <v>157</v>
      </c>
      <c r="AU285" s="185" t="s">
        <v>83</v>
      </c>
      <c r="AY285" s="17" t="s">
        <v>155</v>
      </c>
      <c r="BE285" s="186">
        <f t="shared" si="4"/>
        <v>0</v>
      </c>
      <c r="BF285" s="186">
        <f t="shared" si="5"/>
        <v>0</v>
      </c>
      <c r="BG285" s="186">
        <f t="shared" si="6"/>
        <v>0</v>
      </c>
      <c r="BH285" s="186">
        <f t="shared" si="7"/>
        <v>0</v>
      </c>
      <c r="BI285" s="186">
        <f t="shared" si="8"/>
        <v>0</v>
      </c>
      <c r="BJ285" s="17" t="s">
        <v>81</v>
      </c>
      <c r="BK285" s="186">
        <f t="shared" si="9"/>
        <v>0</v>
      </c>
      <c r="BL285" s="17" t="s">
        <v>251</v>
      </c>
      <c r="BM285" s="185" t="s">
        <v>2726</v>
      </c>
    </row>
    <row r="286" spans="1:65" s="2" customFormat="1" ht="10.199999999999999" x14ac:dyDescent="0.2">
      <c r="A286" s="34"/>
      <c r="B286" s="35"/>
      <c r="C286" s="36"/>
      <c r="D286" s="187" t="s">
        <v>163</v>
      </c>
      <c r="E286" s="36"/>
      <c r="F286" s="188" t="s">
        <v>2727</v>
      </c>
      <c r="G286" s="36"/>
      <c r="H286" s="36"/>
      <c r="I286" s="189"/>
      <c r="J286" s="36"/>
      <c r="K286" s="36"/>
      <c r="L286" s="39"/>
      <c r="M286" s="190"/>
      <c r="N286" s="191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163</v>
      </c>
      <c r="AU286" s="17" t="s">
        <v>83</v>
      </c>
    </row>
    <row r="287" spans="1:65" s="2" customFormat="1" ht="24.15" customHeight="1" x14ac:dyDescent="0.2">
      <c r="A287" s="34"/>
      <c r="B287" s="35"/>
      <c r="C287" s="174" t="s">
        <v>900</v>
      </c>
      <c r="D287" s="174" t="s">
        <v>157</v>
      </c>
      <c r="E287" s="175" t="s">
        <v>2728</v>
      </c>
      <c r="F287" s="176" t="s">
        <v>2729</v>
      </c>
      <c r="G287" s="177" t="s">
        <v>203</v>
      </c>
      <c r="H287" s="178">
        <v>1.9690000000000001</v>
      </c>
      <c r="I287" s="179"/>
      <c r="J287" s="180">
        <f>ROUND(I287*H287,2)</f>
        <v>0</v>
      </c>
      <c r="K287" s="176" t="s">
        <v>160</v>
      </c>
      <c r="L287" s="39"/>
      <c r="M287" s="181" t="s">
        <v>19</v>
      </c>
      <c r="N287" s="182" t="s">
        <v>44</v>
      </c>
      <c r="O287" s="64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5" t="s">
        <v>251</v>
      </c>
      <c r="AT287" s="185" t="s">
        <v>157</v>
      </c>
      <c r="AU287" s="185" t="s">
        <v>83</v>
      </c>
      <c r="AY287" s="17" t="s">
        <v>155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7" t="s">
        <v>81</v>
      </c>
      <c r="BK287" s="186">
        <f>ROUND(I287*H287,2)</f>
        <v>0</v>
      </c>
      <c r="BL287" s="17" t="s">
        <v>251</v>
      </c>
      <c r="BM287" s="185" t="s">
        <v>2730</v>
      </c>
    </row>
    <row r="288" spans="1:65" s="2" customFormat="1" ht="10.199999999999999" x14ac:dyDescent="0.2">
      <c r="A288" s="34"/>
      <c r="B288" s="35"/>
      <c r="C288" s="36"/>
      <c r="D288" s="187" t="s">
        <v>163</v>
      </c>
      <c r="E288" s="36"/>
      <c r="F288" s="188" t="s">
        <v>2731</v>
      </c>
      <c r="G288" s="36"/>
      <c r="H288" s="36"/>
      <c r="I288" s="189"/>
      <c r="J288" s="36"/>
      <c r="K288" s="36"/>
      <c r="L288" s="39"/>
      <c r="M288" s="190"/>
      <c r="N288" s="191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163</v>
      </c>
      <c r="AU288" s="17" t="s">
        <v>83</v>
      </c>
    </row>
    <row r="289" spans="1:65" s="12" customFormat="1" ht="25.95" customHeight="1" x14ac:dyDescent="0.25">
      <c r="B289" s="158"/>
      <c r="C289" s="159"/>
      <c r="D289" s="160" t="s">
        <v>72</v>
      </c>
      <c r="E289" s="161" t="s">
        <v>2056</v>
      </c>
      <c r="F289" s="161" t="s">
        <v>2057</v>
      </c>
      <c r="G289" s="159"/>
      <c r="H289" s="159"/>
      <c r="I289" s="162"/>
      <c r="J289" s="163">
        <f>BK289</f>
        <v>0</v>
      </c>
      <c r="K289" s="159"/>
      <c r="L289" s="164"/>
      <c r="M289" s="165"/>
      <c r="N289" s="166"/>
      <c r="O289" s="166"/>
      <c r="P289" s="167">
        <f>SUM(P290:P295)</f>
        <v>0</v>
      </c>
      <c r="Q289" s="166"/>
      <c r="R289" s="167">
        <f>SUM(R290:R295)</f>
        <v>0</v>
      </c>
      <c r="S289" s="166"/>
      <c r="T289" s="168">
        <f>SUM(T290:T295)</f>
        <v>0</v>
      </c>
      <c r="AR289" s="169" t="s">
        <v>161</v>
      </c>
      <c r="AT289" s="170" t="s">
        <v>72</v>
      </c>
      <c r="AU289" s="170" t="s">
        <v>73</v>
      </c>
      <c r="AY289" s="169" t="s">
        <v>155</v>
      </c>
      <c r="BK289" s="171">
        <f>SUM(BK290:BK295)</f>
        <v>0</v>
      </c>
    </row>
    <row r="290" spans="1:65" s="2" customFormat="1" ht="16.5" customHeight="1" x14ac:dyDescent="0.2">
      <c r="A290" s="34"/>
      <c r="B290" s="35"/>
      <c r="C290" s="174" t="s">
        <v>904</v>
      </c>
      <c r="D290" s="174" t="s">
        <v>157</v>
      </c>
      <c r="E290" s="175" t="s">
        <v>2059</v>
      </c>
      <c r="F290" s="176" t="s">
        <v>2060</v>
      </c>
      <c r="G290" s="177" t="s">
        <v>2061</v>
      </c>
      <c r="H290" s="178">
        <v>40</v>
      </c>
      <c r="I290" s="179"/>
      <c r="J290" s="180">
        <f>ROUND(I290*H290,2)</f>
        <v>0</v>
      </c>
      <c r="K290" s="176" t="s">
        <v>160</v>
      </c>
      <c r="L290" s="39"/>
      <c r="M290" s="181" t="s">
        <v>19</v>
      </c>
      <c r="N290" s="182" t="s">
        <v>44</v>
      </c>
      <c r="O290" s="64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5" t="s">
        <v>2062</v>
      </c>
      <c r="AT290" s="185" t="s">
        <v>157</v>
      </c>
      <c r="AU290" s="185" t="s">
        <v>81</v>
      </c>
      <c r="AY290" s="17" t="s">
        <v>155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7" t="s">
        <v>81</v>
      </c>
      <c r="BK290" s="186">
        <f>ROUND(I290*H290,2)</f>
        <v>0</v>
      </c>
      <c r="BL290" s="17" t="s">
        <v>2062</v>
      </c>
      <c r="BM290" s="185" t="s">
        <v>2732</v>
      </c>
    </row>
    <row r="291" spans="1:65" s="2" customFormat="1" ht="10.199999999999999" x14ac:dyDescent="0.2">
      <c r="A291" s="34"/>
      <c r="B291" s="35"/>
      <c r="C291" s="36"/>
      <c r="D291" s="187" t="s">
        <v>163</v>
      </c>
      <c r="E291" s="36"/>
      <c r="F291" s="188" t="s">
        <v>2064</v>
      </c>
      <c r="G291" s="36"/>
      <c r="H291" s="36"/>
      <c r="I291" s="189"/>
      <c r="J291" s="36"/>
      <c r="K291" s="36"/>
      <c r="L291" s="39"/>
      <c r="M291" s="190"/>
      <c r="N291" s="191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163</v>
      </c>
      <c r="AU291" s="17" t="s">
        <v>81</v>
      </c>
    </row>
    <row r="292" spans="1:65" s="13" customFormat="1" ht="10.199999999999999" x14ac:dyDescent="0.2">
      <c r="B292" s="192"/>
      <c r="C292" s="193"/>
      <c r="D292" s="194" t="s">
        <v>165</v>
      </c>
      <c r="E292" s="195" t="s">
        <v>19</v>
      </c>
      <c r="F292" s="196" t="s">
        <v>2733</v>
      </c>
      <c r="G292" s="193"/>
      <c r="H292" s="197">
        <v>40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165</v>
      </c>
      <c r="AU292" s="203" t="s">
        <v>81</v>
      </c>
      <c r="AV292" s="13" t="s">
        <v>83</v>
      </c>
      <c r="AW292" s="13" t="s">
        <v>35</v>
      </c>
      <c r="AX292" s="13" t="s">
        <v>81</v>
      </c>
      <c r="AY292" s="203" t="s">
        <v>155</v>
      </c>
    </row>
    <row r="293" spans="1:65" s="2" customFormat="1" ht="16.5" customHeight="1" x14ac:dyDescent="0.2">
      <c r="A293" s="34"/>
      <c r="B293" s="35"/>
      <c r="C293" s="174" t="s">
        <v>909</v>
      </c>
      <c r="D293" s="174" t="s">
        <v>157</v>
      </c>
      <c r="E293" s="175" t="s">
        <v>2734</v>
      </c>
      <c r="F293" s="176" t="s">
        <v>2735</v>
      </c>
      <c r="G293" s="177" t="s">
        <v>2061</v>
      </c>
      <c r="H293" s="178">
        <v>20</v>
      </c>
      <c r="I293" s="179"/>
      <c r="J293" s="180">
        <f>ROUND(I293*H293,2)</f>
        <v>0</v>
      </c>
      <c r="K293" s="176" t="s">
        <v>160</v>
      </c>
      <c r="L293" s="39"/>
      <c r="M293" s="181" t="s">
        <v>19</v>
      </c>
      <c r="N293" s="182" t="s">
        <v>44</v>
      </c>
      <c r="O293" s="64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5" t="s">
        <v>2062</v>
      </c>
      <c r="AT293" s="185" t="s">
        <v>157</v>
      </c>
      <c r="AU293" s="185" t="s">
        <v>81</v>
      </c>
      <c r="AY293" s="17" t="s">
        <v>155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7" t="s">
        <v>81</v>
      </c>
      <c r="BK293" s="186">
        <f>ROUND(I293*H293,2)</f>
        <v>0</v>
      </c>
      <c r="BL293" s="17" t="s">
        <v>2062</v>
      </c>
      <c r="BM293" s="185" t="s">
        <v>2736</v>
      </c>
    </row>
    <row r="294" spans="1:65" s="2" customFormat="1" ht="10.199999999999999" x14ac:dyDescent="0.2">
      <c r="A294" s="34"/>
      <c r="B294" s="35"/>
      <c r="C294" s="36"/>
      <c r="D294" s="187" t="s">
        <v>163</v>
      </c>
      <c r="E294" s="36"/>
      <c r="F294" s="188" t="s">
        <v>2737</v>
      </c>
      <c r="G294" s="36"/>
      <c r="H294" s="36"/>
      <c r="I294" s="189"/>
      <c r="J294" s="36"/>
      <c r="K294" s="36"/>
      <c r="L294" s="39"/>
      <c r="M294" s="190"/>
      <c r="N294" s="191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163</v>
      </c>
      <c r="AU294" s="17" t="s">
        <v>81</v>
      </c>
    </row>
    <row r="295" spans="1:65" s="13" customFormat="1" ht="10.199999999999999" x14ac:dyDescent="0.2">
      <c r="B295" s="192"/>
      <c r="C295" s="193"/>
      <c r="D295" s="194" t="s">
        <v>165</v>
      </c>
      <c r="E295" s="195" t="s">
        <v>19</v>
      </c>
      <c r="F295" s="196" t="s">
        <v>2738</v>
      </c>
      <c r="G295" s="193"/>
      <c r="H295" s="197">
        <v>20</v>
      </c>
      <c r="I295" s="198"/>
      <c r="J295" s="193"/>
      <c r="K295" s="193"/>
      <c r="L295" s="199"/>
      <c r="M295" s="235"/>
      <c r="N295" s="236"/>
      <c r="O295" s="236"/>
      <c r="P295" s="236"/>
      <c r="Q295" s="236"/>
      <c r="R295" s="236"/>
      <c r="S295" s="236"/>
      <c r="T295" s="237"/>
      <c r="AT295" s="203" t="s">
        <v>165</v>
      </c>
      <c r="AU295" s="203" t="s">
        <v>81</v>
      </c>
      <c r="AV295" s="13" t="s">
        <v>83</v>
      </c>
      <c r="AW295" s="13" t="s">
        <v>35</v>
      </c>
      <c r="AX295" s="13" t="s">
        <v>81</v>
      </c>
      <c r="AY295" s="203" t="s">
        <v>155</v>
      </c>
    </row>
    <row r="296" spans="1:65" s="2" customFormat="1" ht="6.9" customHeight="1" x14ac:dyDescent="0.2">
      <c r="A296" s="34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39"/>
      <c r="M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</row>
  </sheetData>
  <sheetProtection algorithmName="SHA-512" hashValue="1bda/DRl7RV0MMojjdqnMbG42nVvLBwMCGKfOF3beRtzIwC9uATfi2FRBvL2R/0Z6fxZUx6W02crdyfwbMBtJQ==" saltValue="/DUIvGfD3rDMflnbgefWzjmzJIi286tMTPyZ7OAgd3pO2ln0nXqxtg2NeJBaDJe8Q5y1/9FsCxiJwvE59YF1Dg==" spinCount="100000" sheet="1" objects="1" scenarios="1" formatColumns="0" formatRows="0" autoFilter="0"/>
  <autoFilter ref="C81:K29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  <hyperlink ref="F92" r:id="rId3"/>
    <hyperlink ref="F97" r:id="rId4"/>
    <hyperlink ref="F100" r:id="rId5"/>
    <hyperlink ref="F103" r:id="rId6"/>
    <hyperlink ref="F106" r:id="rId7"/>
    <hyperlink ref="F109" r:id="rId8"/>
    <hyperlink ref="F112" r:id="rId9"/>
    <hyperlink ref="F116" r:id="rId10"/>
    <hyperlink ref="F119" r:id="rId11"/>
    <hyperlink ref="F122" r:id="rId12"/>
    <hyperlink ref="F127" r:id="rId13"/>
    <hyperlink ref="F130" r:id="rId14"/>
    <hyperlink ref="F133" r:id="rId15"/>
    <hyperlink ref="F136" r:id="rId16"/>
    <hyperlink ref="F139" r:id="rId17"/>
    <hyperlink ref="F142" r:id="rId18"/>
    <hyperlink ref="F145" r:id="rId19"/>
    <hyperlink ref="F148" r:id="rId20"/>
    <hyperlink ref="F151" r:id="rId21"/>
    <hyperlink ref="F154" r:id="rId22"/>
    <hyperlink ref="F157" r:id="rId23"/>
    <hyperlink ref="F160" r:id="rId24"/>
    <hyperlink ref="F163" r:id="rId25"/>
    <hyperlink ref="F167" r:id="rId26"/>
    <hyperlink ref="F171" r:id="rId27"/>
    <hyperlink ref="F179" r:id="rId28"/>
    <hyperlink ref="F199" r:id="rId29"/>
    <hyperlink ref="F201" r:id="rId30"/>
    <hyperlink ref="F204" r:id="rId31"/>
    <hyperlink ref="F207" r:id="rId32"/>
    <hyperlink ref="F210" r:id="rId33"/>
    <hyperlink ref="F213" r:id="rId34"/>
    <hyperlink ref="F216" r:id="rId35"/>
    <hyperlink ref="F219" r:id="rId36"/>
    <hyperlink ref="F222" r:id="rId37"/>
    <hyperlink ref="F225" r:id="rId38"/>
    <hyperlink ref="F231" r:id="rId39"/>
    <hyperlink ref="F234" r:id="rId40"/>
    <hyperlink ref="F237" r:id="rId41"/>
    <hyperlink ref="F240" r:id="rId42"/>
    <hyperlink ref="F243" r:id="rId43"/>
    <hyperlink ref="F246" r:id="rId44"/>
    <hyperlink ref="F249" r:id="rId45"/>
    <hyperlink ref="F255" r:id="rId46"/>
    <hyperlink ref="F258" r:id="rId47"/>
    <hyperlink ref="F263" r:id="rId48"/>
    <hyperlink ref="F269" r:id="rId49"/>
    <hyperlink ref="F275" r:id="rId50"/>
    <hyperlink ref="F277" r:id="rId51"/>
    <hyperlink ref="F279" r:id="rId52"/>
    <hyperlink ref="F286" r:id="rId53"/>
    <hyperlink ref="F288" r:id="rId54"/>
    <hyperlink ref="F291" r:id="rId55"/>
    <hyperlink ref="F294" r:id="rId5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93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83</v>
      </c>
    </row>
    <row r="4" spans="1:46" s="1" customFormat="1" ht="24.9" hidden="1" customHeight="1" x14ac:dyDescent="0.2">
      <c r="B4" s="20"/>
      <c r="D4" s="104" t="s">
        <v>105</v>
      </c>
      <c r="L4" s="20"/>
      <c r="M4" s="105" t="s">
        <v>10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106" t="s">
        <v>16</v>
      </c>
      <c r="L6" s="20"/>
    </row>
    <row r="7" spans="1:46" s="1" customFormat="1" ht="16.5" hidden="1" customHeight="1" x14ac:dyDescent="0.2">
      <c r="B7" s="20"/>
      <c r="E7" s="297" t="str">
        <f>'Rekapitulace zakázky'!K6</f>
        <v>KD Klub Horní Bříza – elektroinstalace a stavební obnova</v>
      </c>
      <c r="F7" s="298"/>
      <c r="G7" s="298"/>
      <c r="H7" s="298"/>
      <c r="L7" s="20"/>
    </row>
    <row r="8" spans="1:46" s="2" customFormat="1" ht="12" hidden="1" customHeight="1" x14ac:dyDescent="0.2">
      <c r="A8" s="34"/>
      <c r="B8" s="39"/>
      <c r="C8" s="34"/>
      <c r="D8" s="106" t="s">
        <v>106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 x14ac:dyDescent="0.2">
      <c r="A9" s="34"/>
      <c r="B9" s="39"/>
      <c r="C9" s="34"/>
      <c r="D9" s="34"/>
      <c r="E9" s="299" t="s">
        <v>2739</v>
      </c>
      <c r="F9" s="300"/>
      <c r="G9" s="300"/>
      <c r="H9" s="300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 x14ac:dyDescent="0.2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 x14ac:dyDescent="0.2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zakázky'!AN8</f>
        <v>Vyplň údaj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 x14ac:dyDescent="0.2">
      <c r="A14" s="34"/>
      <c r="B14" s="39"/>
      <c r="C14" s="34"/>
      <c r="D14" s="106" t="s">
        <v>24</v>
      </c>
      <c r="E14" s="34"/>
      <c r="F14" s="34"/>
      <c r="G14" s="34"/>
      <c r="H14" s="34"/>
      <c r="I14" s="106" t="s">
        <v>25</v>
      </c>
      <c r="J14" s="108" t="str">
        <f>IF('Rekapitulace zakázky'!AN10="","",'Rekapitulace zakázky'!AN10)</f>
        <v>00257770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 x14ac:dyDescent="0.2">
      <c r="A15" s="34"/>
      <c r="B15" s="39"/>
      <c r="C15" s="34"/>
      <c r="D15" s="34"/>
      <c r="E15" s="108" t="str">
        <f>IF('Rekapitulace zakázky'!E11="","",'Rekapitulace zakázky'!E11)</f>
        <v>Město Horní Bříza, Třída 1. Máje 300, Horní Bříza</v>
      </c>
      <c r="F15" s="34"/>
      <c r="G15" s="34"/>
      <c r="H15" s="34"/>
      <c r="I15" s="106" t="s">
        <v>28</v>
      </c>
      <c r="J15" s="108" t="str">
        <f>IF('Rekapitulace zakázky'!AN11="","",'Rekapitulace zakázky'!AN11)</f>
        <v>CZ00257770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 x14ac:dyDescent="0.2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25</v>
      </c>
      <c r="J17" s="30" t="str">
        <f>'Rekapitulace zakázky'!AN13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 x14ac:dyDescent="0.2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06" t="s">
        <v>28</v>
      </c>
      <c r="J18" s="30" t="str">
        <f>'Rekapitulace zakázky'!AN14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 x14ac:dyDescent="0.2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25</v>
      </c>
      <c r="J20" s="108" t="str">
        <f>IF('Rekapitulace zakázky'!AN16="","",'Rekapitulace zakázky'!AN16)</f>
        <v>01256386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 x14ac:dyDescent="0.2">
      <c r="A21" s="34"/>
      <c r="B21" s="39"/>
      <c r="C21" s="34"/>
      <c r="D21" s="34"/>
      <c r="E21" s="108" t="str">
        <f>IF('Rekapitulace zakázky'!E17="","",'Rekapitulace zakázky'!E17)</f>
        <v>Ing. Jaroslav Suchý</v>
      </c>
      <c r="F21" s="34"/>
      <c r="G21" s="34"/>
      <c r="H21" s="34"/>
      <c r="I21" s="106" t="s">
        <v>28</v>
      </c>
      <c r="J21" s="108" t="str">
        <f>IF('Rekapitulace zakázky'!AN17="","",'Rekapitulace zakázky'!AN17)</f>
        <v/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 x14ac:dyDescent="0.2">
      <c r="A23" s="34"/>
      <c r="B23" s="39"/>
      <c r="C23" s="34"/>
      <c r="D23" s="106" t="s">
        <v>36</v>
      </c>
      <c r="E23" s="34"/>
      <c r="F23" s="34"/>
      <c r="G23" s="34"/>
      <c r="H23" s="34"/>
      <c r="I23" s="106" t="s">
        <v>25</v>
      </c>
      <c r="J23" s="108" t="str">
        <f>IF('Rekapitulace zakázky'!AN19="","",'Rekapitulace zakázky'!AN19)</f>
        <v>01256386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 x14ac:dyDescent="0.2">
      <c r="A24" s="34"/>
      <c r="B24" s="39"/>
      <c r="C24" s="34"/>
      <c r="D24" s="34"/>
      <c r="E24" s="108" t="str">
        <f>IF('Rekapitulace zakázky'!E20="","",'Rekapitulace zakázky'!E20)</f>
        <v>Ing. Jaroslav Suchý</v>
      </c>
      <c r="F24" s="34"/>
      <c r="G24" s="34"/>
      <c r="H24" s="34"/>
      <c r="I24" s="106" t="s">
        <v>28</v>
      </c>
      <c r="J24" s="108" t="str">
        <f>IF('Rekapitulace zakázky'!AN20="","",'Rekapitulace zakázky'!AN20)</f>
        <v/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 x14ac:dyDescent="0.2">
      <c r="A26" s="34"/>
      <c r="B26" s="39"/>
      <c r="C26" s="34"/>
      <c r="D26" s="106" t="s">
        <v>37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 x14ac:dyDescent="0.2">
      <c r="A27" s="110"/>
      <c r="B27" s="111"/>
      <c r="C27" s="110"/>
      <c r="D27" s="110"/>
      <c r="E27" s="303" t="s">
        <v>19</v>
      </c>
      <c r="F27" s="303"/>
      <c r="G27" s="303"/>
      <c r="H27" s="30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 x14ac:dyDescent="0.2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 x14ac:dyDescent="0.2">
      <c r="A30" s="34"/>
      <c r="B30" s="39"/>
      <c r="C30" s="34"/>
      <c r="D30" s="114" t="s">
        <v>39</v>
      </c>
      <c r="E30" s="34"/>
      <c r="F30" s="34"/>
      <c r="G30" s="34"/>
      <c r="H30" s="34"/>
      <c r="I30" s="34"/>
      <c r="J30" s="115">
        <f>ROUND(J88,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 x14ac:dyDescent="0.2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 x14ac:dyDescent="0.2">
      <c r="A32" s="34"/>
      <c r="B32" s="39"/>
      <c r="C32" s="34"/>
      <c r="D32" s="34"/>
      <c r="E32" s="34"/>
      <c r="F32" s="116" t="s">
        <v>41</v>
      </c>
      <c r="G32" s="34"/>
      <c r="H32" s="34"/>
      <c r="I32" s="116" t="s">
        <v>40</v>
      </c>
      <c r="J32" s="116" t="s">
        <v>42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 x14ac:dyDescent="0.2">
      <c r="A33" s="34"/>
      <c r="B33" s="39"/>
      <c r="C33" s="34"/>
      <c r="D33" s="117" t="s">
        <v>43</v>
      </c>
      <c r="E33" s="106" t="s">
        <v>44</v>
      </c>
      <c r="F33" s="118">
        <f>ROUND((SUM(BE88:BE188)),  2)</f>
        <v>0</v>
      </c>
      <c r="G33" s="34"/>
      <c r="H33" s="34"/>
      <c r="I33" s="119">
        <v>0.21</v>
      </c>
      <c r="J33" s="118">
        <f>ROUND(((SUM(BE88:BE188))*I33),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 x14ac:dyDescent="0.2">
      <c r="A34" s="34"/>
      <c r="B34" s="39"/>
      <c r="C34" s="34"/>
      <c r="D34" s="34"/>
      <c r="E34" s="106" t="s">
        <v>45</v>
      </c>
      <c r="F34" s="118">
        <f>ROUND((SUM(BF88:BF188)),  2)</f>
        <v>0</v>
      </c>
      <c r="G34" s="34"/>
      <c r="H34" s="34"/>
      <c r="I34" s="119">
        <v>0.15</v>
      </c>
      <c r="J34" s="118">
        <f>ROUND(((SUM(BF88:BF188))*I34),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 x14ac:dyDescent="0.2">
      <c r="A35" s="34"/>
      <c r="B35" s="39"/>
      <c r="C35" s="34"/>
      <c r="D35" s="34"/>
      <c r="E35" s="106" t="s">
        <v>46</v>
      </c>
      <c r="F35" s="118">
        <f>ROUND((SUM(BG88:BG188)),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 x14ac:dyDescent="0.2">
      <c r="A36" s="34"/>
      <c r="B36" s="39"/>
      <c r="C36" s="34"/>
      <c r="D36" s="34"/>
      <c r="E36" s="106" t="s">
        <v>47</v>
      </c>
      <c r="F36" s="118">
        <f>ROUND((SUM(BH88:BH188)),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9"/>
      <c r="C37" s="34"/>
      <c r="D37" s="34"/>
      <c r="E37" s="106" t="s">
        <v>48</v>
      </c>
      <c r="F37" s="118">
        <f>ROUND((SUM(BI88:BI188)),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 x14ac:dyDescent="0.2">
      <c r="A39" s="34"/>
      <c r="B39" s="39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 x14ac:dyDescent="0.2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hidden="1" customHeight="1" x14ac:dyDescent="0.2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hidden="1" customHeight="1" x14ac:dyDescent="0.2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304" t="str">
        <f>E7</f>
        <v>KD Klub Horní Bříza – elektroinstalace a stavební obnova</v>
      </c>
      <c r="F48" s="305"/>
      <c r="G48" s="305"/>
      <c r="H48" s="305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57" t="str">
        <f>E9</f>
        <v>SO 02 - Lapák tuků s připojením na kanalizaci</v>
      </c>
      <c r="F50" s="306"/>
      <c r="G50" s="306"/>
      <c r="H50" s="306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>Horní Bříza č.p. 365</v>
      </c>
      <c r="G52" s="36"/>
      <c r="H52" s="36"/>
      <c r="I52" s="29" t="s">
        <v>23</v>
      </c>
      <c r="J52" s="59" t="str">
        <f>IF(J12="","",J12)</f>
        <v>Vyplň údaj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hidden="1" customHeight="1" x14ac:dyDescent="0.2">
      <c r="A54" s="34"/>
      <c r="B54" s="35"/>
      <c r="C54" s="29" t="s">
        <v>24</v>
      </c>
      <c r="D54" s="36"/>
      <c r="E54" s="36"/>
      <c r="F54" s="27" t="str">
        <f>E15</f>
        <v>Město Horní Bříza, Třída 1. Máje 300, Horní Bříza</v>
      </c>
      <c r="G54" s="36"/>
      <c r="H54" s="36"/>
      <c r="I54" s="29" t="s">
        <v>32</v>
      </c>
      <c r="J54" s="32" t="str">
        <f>E21</f>
        <v>Ing. Jaroslav Suchý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hidden="1" customHeight="1" x14ac:dyDescent="0.2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Ing. Jaroslav Suchý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1" t="s">
        <v>109</v>
      </c>
      <c r="D57" s="132"/>
      <c r="E57" s="132"/>
      <c r="F57" s="132"/>
      <c r="G57" s="132"/>
      <c r="H57" s="132"/>
      <c r="I57" s="132"/>
      <c r="J57" s="133" t="s">
        <v>110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hidden="1" customHeight="1" x14ac:dyDescent="0.2">
      <c r="A59" s="34"/>
      <c r="B59" s="35"/>
      <c r="C59" s="134" t="s">
        <v>71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" hidden="1" customHeight="1" x14ac:dyDescent="0.2">
      <c r="B60" s="135"/>
      <c r="C60" s="136"/>
      <c r="D60" s="137" t="s">
        <v>112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hidden="1" customHeight="1" x14ac:dyDescent="0.2">
      <c r="B61" s="141"/>
      <c r="C61" s="142"/>
      <c r="D61" s="143" t="s">
        <v>2740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hidden="1" customHeight="1" x14ac:dyDescent="0.2">
      <c r="B62" s="141"/>
      <c r="C62" s="142"/>
      <c r="D62" s="143" t="s">
        <v>113</v>
      </c>
      <c r="E62" s="144"/>
      <c r="F62" s="144"/>
      <c r="G62" s="144"/>
      <c r="H62" s="144"/>
      <c r="I62" s="144"/>
      <c r="J62" s="145">
        <f>J130</f>
        <v>0</v>
      </c>
      <c r="K62" s="142"/>
      <c r="L62" s="146"/>
    </row>
    <row r="63" spans="1:47" s="10" customFormat="1" ht="19.95" hidden="1" customHeight="1" x14ac:dyDescent="0.2">
      <c r="B63" s="141"/>
      <c r="C63" s="142"/>
      <c r="D63" s="143" t="s">
        <v>2741</v>
      </c>
      <c r="E63" s="144"/>
      <c r="F63" s="144"/>
      <c r="G63" s="144"/>
      <c r="H63" s="144"/>
      <c r="I63" s="144"/>
      <c r="J63" s="145">
        <f>J134</f>
        <v>0</v>
      </c>
      <c r="K63" s="142"/>
      <c r="L63" s="146"/>
    </row>
    <row r="64" spans="1:47" s="10" customFormat="1" ht="19.95" hidden="1" customHeight="1" x14ac:dyDescent="0.2">
      <c r="B64" s="141"/>
      <c r="C64" s="142"/>
      <c r="D64" s="143" t="s">
        <v>2742</v>
      </c>
      <c r="E64" s="144"/>
      <c r="F64" s="144"/>
      <c r="G64" s="144"/>
      <c r="H64" s="144"/>
      <c r="I64" s="144"/>
      <c r="J64" s="145">
        <f>J147</f>
        <v>0</v>
      </c>
      <c r="K64" s="142"/>
      <c r="L64" s="146"/>
    </row>
    <row r="65" spans="1:31" s="10" customFormat="1" ht="19.95" hidden="1" customHeight="1" x14ac:dyDescent="0.2">
      <c r="B65" s="141"/>
      <c r="C65" s="142"/>
      <c r="D65" s="143" t="s">
        <v>115</v>
      </c>
      <c r="E65" s="144"/>
      <c r="F65" s="144"/>
      <c r="G65" s="144"/>
      <c r="H65" s="144"/>
      <c r="I65" s="144"/>
      <c r="J65" s="145">
        <f>J172</f>
        <v>0</v>
      </c>
      <c r="K65" s="142"/>
      <c r="L65" s="146"/>
    </row>
    <row r="66" spans="1:31" s="10" customFormat="1" ht="19.95" hidden="1" customHeight="1" x14ac:dyDescent="0.2">
      <c r="B66" s="141"/>
      <c r="C66" s="142"/>
      <c r="D66" s="143" t="s">
        <v>117</v>
      </c>
      <c r="E66" s="144"/>
      <c r="F66" s="144"/>
      <c r="G66" s="144"/>
      <c r="H66" s="144"/>
      <c r="I66" s="144"/>
      <c r="J66" s="145">
        <f>J177</f>
        <v>0</v>
      </c>
      <c r="K66" s="142"/>
      <c r="L66" s="146"/>
    </row>
    <row r="67" spans="1:31" s="9" customFormat="1" ht="24.9" hidden="1" customHeight="1" x14ac:dyDescent="0.2">
      <c r="B67" s="135"/>
      <c r="C67" s="136"/>
      <c r="D67" s="137" t="s">
        <v>139</v>
      </c>
      <c r="E67" s="138"/>
      <c r="F67" s="138"/>
      <c r="G67" s="138"/>
      <c r="H67" s="138"/>
      <c r="I67" s="138"/>
      <c r="J67" s="139">
        <f>J180</f>
        <v>0</v>
      </c>
      <c r="K67" s="136"/>
      <c r="L67" s="140"/>
    </row>
    <row r="68" spans="1:31" s="9" customFormat="1" ht="24.9" hidden="1" customHeight="1" x14ac:dyDescent="0.2">
      <c r="B68" s="135"/>
      <c r="C68" s="136"/>
      <c r="D68" s="137" t="s">
        <v>2093</v>
      </c>
      <c r="E68" s="138"/>
      <c r="F68" s="138"/>
      <c r="G68" s="138"/>
      <c r="H68" s="138"/>
      <c r="I68" s="138"/>
      <c r="J68" s="139">
        <f>J185</f>
        <v>0</v>
      </c>
      <c r="K68" s="136"/>
      <c r="L68" s="140"/>
    </row>
    <row r="69" spans="1:31" s="2" customFormat="1" ht="21.75" hidden="1" customHeight="1" x14ac:dyDescent="0.2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hidden="1" customHeight="1" x14ac:dyDescent="0.2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ht="10.199999999999999" hidden="1" x14ac:dyDescent="0.2"/>
    <row r="72" spans="1:31" ht="10.199999999999999" hidden="1" x14ac:dyDescent="0.2"/>
    <row r="73" spans="1:31" ht="10.199999999999999" hidden="1" x14ac:dyDescent="0.2"/>
    <row r="74" spans="1:31" s="2" customFormat="1" ht="6.9" customHeight="1" x14ac:dyDescent="0.2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" customHeight="1" x14ac:dyDescent="0.2">
      <c r="A75" s="34"/>
      <c r="B75" s="35"/>
      <c r="C75" s="23" t="s">
        <v>140</v>
      </c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 x14ac:dyDescent="0.2">
      <c r="A78" s="34"/>
      <c r="B78" s="35"/>
      <c r="C78" s="36"/>
      <c r="D78" s="36"/>
      <c r="E78" s="304" t="str">
        <f>E7</f>
        <v>KD Klub Horní Bříza – elektroinstalace a stavební obnova</v>
      </c>
      <c r="F78" s="305"/>
      <c r="G78" s="305"/>
      <c r="H78" s="305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257" t="str">
        <f>E9</f>
        <v>SO 02 - Lapák tuků s připojením na kanalizaci</v>
      </c>
      <c r="F80" s="306"/>
      <c r="G80" s="306"/>
      <c r="H80" s="30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 x14ac:dyDescent="0.2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 x14ac:dyDescent="0.2">
      <c r="A82" s="34"/>
      <c r="B82" s="35"/>
      <c r="C82" s="29" t="s">
        <v>21</v>
      </c>
      <c r="D82" s="36"/>
      <c r="E82" s="36"/>
      <c r="F82" s="27" t="str">
        <f>F12</f>
        <v>Horní Bříza č.p. 365</v>
      </c>
      <c r="G82" s="36"/>
      <c r="H82" s="36"/>
      <c r="I82" s="29" t="s">
        <v>23</v>
      </c>
      <c r="J82" s="59" t="str">
        <f>IF(J12="","",J12)</f>
        <v>Vyplň údaj</v>
      </c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 x14ac:dyDescent="0.2">
      <c r="A84" s="34"/>
      <c r="B84" s="35"/>
      <c r="C84" s="29" t="s">
        <v>24</v>
      </c>
      <c r="D84" s="36"/>
      <c r="E84" s="36"/>
      <c r="F84" s="27" t="str">
        <f>E15</f>
        <v>Město Horní Bříza, Třída 1. Máje 300, Horní Bříza</v>
      </c>
      <c r="G84" s="36"/>
      <c r="H84" s="36"/>
      <c r="I84" s="29" t="s">
        <v>32</v>
      </c>
      <c r="J84" s="32" t="str">
        <f>E21</f>
        <v>Ing. Jaroslav Suchý</v>
      </c>
      <c r="K84" s="36"/>
      <c r="L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15" customHeight="1" x14ac:dyDescent="0.2">
      <c r="A85" s="34"/>
      <c r="B85" s="35"/>
      <c r="C85" s="29" t="s">
        <v>30</v>
      </c>
      <c r="D85" s="36"/>
      <c r="E85" s="36"/>
      <c r="F85" s="27" t="str">
        <f>IF(E18="","",E18)</f>
        <v>Vyplň údaj</v>
      </c>
      <c r="G85" s="36"/>
      <c r="H85" s="36"/>
      <c r="I85" s="29" t="s">
        <v>36</v>
      </c>
      <c r="J85" s="32" t="str">
        <f>E24</f>
        <v>Ing. Jaroslav Suchý</v>
      </c>
      <c r="K85" s="36"/>
      <c r="L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 x14ac:dyDescent="0.2">
      <c r="A87" s="147"/>
      <c r="B87" s="148"/>
      <c r="C87" s="149" t="s">
        <v>141</v>
      </c>
      <c r="D87" s="150" t="s">
        <v>58</v>
      </c>
      <c r="E87" s="150" t="s">
        <v>54</v>
      </c>
      <c r="F87" s="150" t="s">
        <v>55</v>
      </c>
      <c r="G87" s="150" t="s">
        <v>142</v>
      </c>
      <c r="H87" s="150" t="s">
        <v>143</v>
      </c>
      <c r="I87" s="150" t="s">
        <v>144</v>
      </c>
      <c r="J87" s="150" t="s">
        <v>110</v>
      </c>
      <c r="K87" s="151" t="s">
        <v>145</v>
      </c>
      <c r="L87" s="152"/>
      <c r="M87" s="68" t="s">
        <v>19</v>
      </c>
      <c r="N87" s="69" t="s">
        <v>43</v>
      </c>
      <c r="O87" s="69" t="s">
        <v>146</v>
      </c>
      <c r="P87" s="69" t="s">
        <v>147</v>
      </c>
      <c r="Q87" s="69" t="s">
        <v>148</v>
      </c>
      <c r="R87" s="69" t="s">
        <v>149</v>
      </c>
      <c r="S87" s="69" t="s">
        <v>150</v>
      </c>
      <c r="T87" s="70" t="s">
        <v>151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 x14ac:dyDescent="0.3">
      <c r="A88" s="34"/>
      <c r="B88" s="35"/>
      <c r="C88" s="75" t="s">
        <v>152</v>
      </c>
      <c r="D88" s="36"/>
      <c r="E88" s="36"/>
      <c r="F88" s="36"/>
      <c r="G88" s="36"/>
      <c r="H88" s="36"/>
      <c r="I88" s="36"/>
      <c r="J88" s="153">
        <f>BK88</f>
        <v>0</v>
      </c>
      <c r="K88" s="36"/>
      <c r="L88" s="39"/>
      <c r="M88" s="71"/>
      <c r="N88" s="154"/>
      <c r="O88" s="72"/>
      <c r="P88" s="155">
        <f>P89+P180+P185</f>
        <v>0</v>
      </c>
      <c r="Q88" s="72"/>
      <c r="R88" s="155">
        <f>R89+R180+R185</f>
        <v>5.5376892</v>
      </c>
      <c r="S88" s="72"/>
      <c r="T88" s="156">
        <f>T89+T180+T185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111</v>
      </c>
      <c r="BK88" s="157">
        <f>BK89+BK180+BK185</f>
        <v>0</v>
      </c>
    </row>
    <row r="89" spans="1:65" s="12" customFormat="1" ht="25.95" customHeight="1" x14ac:dyDescent="0.25">
      <c r="B89" s="158"/>
      <c r="C89" s="159"/>
      <c r="D89" s="160" t="s">
        <v>72</v>
      </c>
      <c r="E89" s="161" t="s">
        <v>153</v>
      </c>
      <c r="F89" s="161" t="s">
        <v>154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P90+P130+P134+P147+P172+P177</f>
        <v>0</v>
      </c>
      <c r="Q89" s="166"/>
      <c r="R89" s="167">
        <f>R90+R130+R134+R147+R172+R177</f>
        <v>5.5376892</v>
      </c>
      <c r="S89" s="166"/>
      <c r="T89" s="168">
        <f>T90+T130+T134+T147+T172+T177</f>
        <v>0</v>
      </c>
      <c r="AR89" s="169" t="s">
        <v>81</v>
      </c>
      <c r="AT89" s="170" t="s">
        <v>72</v>
      </c>
      <c r="AU89" s="170" t="s">
        <v>73</v>
      </c>
      <c r="AY89" s="169" t="s">
        <v>155</v>
      </c>
      <c r="BK89" s="171">
        <f>BK90+BK130+BK134+BK147+BK172+BK177</f>
        <v>0</v>
      </c>
    </row>
    <row r="90" spans="1:65" s="12" customFormat="1" ht="22.8" customHeight="1" x14ac:dyDescent="0.25">
      <c r="B90" s="158"/>
      <c r="C90" s="159"/>
      <c r="D90" s="160" t="s">
        <v>72</v>
      </c>
      <c r="E90" s="172" t="s">
        <v>81</v>
      </c>
      <c r="F90" s="172" t="s">
        <v>2743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SUM(P91:P129)</f>
        <v>0</v>
      </c>
      <c r="Q90" s="166"/>
      <c r="R90" s="167">
        <f>SUM(R91:R129)</f>
        <v>2.7954500000000002</v>
      </c>
      <c r="S90" s="166"/>
      <c r="T90" s="168">
        <f>SUM(T91:T129)</f>
        <v>0</v>
      </c>
      <c r="AR90" s="169" t="s">
        <v>81</v>
      </c>
      <c r="AT90" s="170" t="s">
        <v>72</v>
      </c>
      <c r="AU90" s="170" t="s">
        <v>81</v>
      </c>
      <c r="AY90" s="169" t="s">
        <v>155</v>
      </c>
      <c r="BK90" s="171">
        <f>SUM(BK91:BK129)</f>
        <v>0</v>
      </c>
    </row>
    <row r="91" spans="1:65" s="2" customFormat="1" ht="16.5" customHeight="1" x14ac:dyDescent="0.2">
      <c r="A91" s="34"/>
      <c r="B91" s="35"/>
      <c r="C91" s="174" t="s">
        <v>81</v>
      </c>
      <c r="D91" s="174" t="s">
        <v>157</v>
      </c>
      <c r="E91" s="175" t="s">
        <v>2744</v>
      </c>
      <c r="F91" s="176" t="s">
        <v>2745</v>
      </c>
      <c r="G91" s="177" t="s">
        <v>103</v>
      </c>
      <c r="H91" s="178">
        <v>40</v>
      </c>
      <c r="I91" s="179"/>
      <c r="J91" s="180">
        <f>ROUND(I91*H91,2)</f>
        <v>0</v>
      </c>
      <c r="K91" s="176" t="s">
        <v>160</v>
      </c>
      <c r="L91" s="39"/>
      <c r="M91" s="181" t="s">
        <v>19</v>
      </c>
      <c r="N91" s="182" t="s">
        <v>44</v>
      </c>
      <c r="O91" s="64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5" t="s">
        <v>161</v>
      </c>
      <c r="AT91" s="185" t="s">
        <v>157</v>
      </c>
      <c r="AU91" s="185" t="s">
        <v>83</v>
      </c>
      <c r="AY91" s="17" t="s">
        <v>155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7" t="s">
        <v>81</v>
      </c>
      <c r="BK91" s="186">
        <f>ROUND(I91*H91,2)</f>
        <v>0</v>
      </c>
      <c r="BL91" s="17" t="s">
        <v>161</v>
      </c>
      <c r="BM91" s="185" t="s">
        <v>2746</v>
      </c>
    </row>
    <row r="92" spans="1:65" s="2" customFormat="1" ht="10.199999999999999" x14ac:dyDescent="0.2">
      <c r="A92" s="34"/>
      <c r="B92" s="35"/>
      <c r="C92" s="36"/>
      <c r="D92" s="187" t="s">
        <v>163</v>
      </c>
      <c r="E92" s="36"/>
      <c r="F92" s="188" t="s">
        <v>2747</v>
      </c>
      <c r="G92" s="36"/>
      <c r="H92" s="36"/>
      <c r="I92" s="189"/>
      <c r="J92" s="36"/>
      <c r="K92" s="36"/>
      <c r="L92" s="39"/>
      <c r="M92" s="190"/>
      <c r="N92" s="191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163</v>
      </c>
      <c r="AU92" s="17" t="s">
        <v>83</v>
      </c>
    </row>
    <row r="93" spans="1:65" s="2" customFormat="1" ht="24.15" customHeight="1" x14ac:dyDescent="0.2">
      <c r="A93" s="34"/>
      <c r="B93" s="35"/>
      <c r="C93" s="174" t="s">
        <v>83</v>
      </c>
      <c r="D93" s="174" t="s">
        <v>157</v>
      </c>
      <c r="E93" s="175" t="s">
        <v>2748</v>
      </c>
      <c r="F93" s="176" t="s">
        <v>2749</v>
      </c>
      <c r="G93" s="177" t="s">
        <v>196</v>
      </c>
      <c r="H93" s="178">
        <v>39.088000000000001</v>
      </c>
      <c r="I93" s="179"/>
      <c r="J93" s="180">
        <f>ROUND(I93*H93,2)</f>
        <v>0</v>
      </c>
      <c r="K93" s="176" t="s">
        <v>160</v>
      </c>
      <c r="L93" s="39"/>
      <c r="M93" s="181" t="s">
        <v>19</v>
      </c>
      <c r="N93" s="182" t="s">
        <v>44</v>
      </c>
      <c r="O93" s="64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5" t="s">
        <v>161</v>
      </c>
      <c r="AT93" s="185" t="s">
        <v>157</v>
      </c>
      <c r="AU93" s="185" t="s">
        <v>83</v>
      </c>
      <c r="AY93" s="17" t="s">
        <v>155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7" t="s">
        <v>81</v>
      </c>
      <c r="BK93" s="186">
        <f>ROUND(I93*H93,2)</f>
        <v>0</v>
      </c>
      <c r="BL93" s="17" t="s">
        <v>161</v>
      </c>
      <c r="BM93" s="185" t="s">
        <v>2750</v>
      </c>
    </row>
    <row r="94" spans="1:65" s="2" customFormat="1" ht="10.199999999999999" x14ac:dyDescent="0.2">
      <c r="A94" s="34"/>
      <c r="B94" s="35"/>
      <c r="C94" s="36"/>
      <c r="D94" s="187" t="s">
        <v>163</v>
      </c>
      <c r="E94" s="36"/>
      <c r="F94" s="188" t="s">
        <v>2751</v>
      </c>
      <c r="G94" s="36"/>
      <c r="H94" s="36"/>
      <c r="I94" s="189"/>
      <c r="J94" s="36"/>
      <c r="K94" s="36"/>
      <c r="L94" s="39"/>
      <c r="M94" s="190"/>
      <c r="N94" s="191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163</v>
      </c>
      <c r="AU94" s="17" t="s">
        <v>83</v>
      </c>
    </row>
    <row r="95" spans="1:65" s="13" customFormat="1" ht="10.199999999999999" x14ac:dyDescent="0.2">
      <c r="B95" s="192"/>
      <c r="C95" s="193"/>
      <c r="D95" s="194" t="s">
        <v>165</v>
      </c>
      <c r="E95" s="195" t="s">
        <v>19</v>
      </c>
      <c r="F95" s="196" t="s">
        <v>2752</v>
      </c>
      <c r="G95" s="193"/>
      <c r="H95" s="197">
        <v>39.088000000000001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83</v>
      </c>
      <c r="AV95" s="13" t="s">
        <v>83</v>
      </c>
      <c r="AW95" s="13" t="s">
        <v>35</v>
      </c>
      <c r="AX95" s="13" t="s">
        <v>81</v>
      </c>
      <c r="AY95" s="203" t="s">
        <v>155</v>
      </c>
    </row>
    <row r="96" spans="1:65" s="2" customFormat="1" ht="24.15" customHeight="1" x14ac:dyDescent="0.2">
      <c r="A96" s="34"/>
      <c r="B96" s="35"/>
      <c r="C96" s="174" t="s">
        <v>100</v>
      </c>
      <c r="D96" s="174" t="s">
        <v>157</v>
      </c>
      <c r="E96" s="175" t="s">
        <v>2753</v>
      </c>
      <c r="F96" s="176" t="s">
        <v>2754</v>
      </c>
      <c r="G96" s="177" t="s">
        <v>196</v>
      </c>
      <c r="H96" s="178">
        <v>7.04</v>
      </c>
      <c r="I96" s="179"/>
      <c r="J96" s="180">
        <f>ROUND(I96*H96,2)</f>
        <v>0</v>
      </c>
      <c r="K96" s="176" t="s">
        <v>160</v>
      </c>
      <c r="L96" s="39"/>
      <c r="M96" s="181" t="s">
        <v>19</v>
      </c>
      <c r="N96" s="182" t="s">
        <v>44</v>
      </c>
      <c r="O96" s="64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5" t="s">
        <v>161</v>
      </c>
      <c r="AT96" s="185" t="s">
        <v>157</v>
      </c>
      <c r="AU96" s="185" t="s">
        <v>83</v>
      </c>
      <c r="AY96" s="17" t="s">
        <v>155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7" t="s">
        <v>81</v>
      </c>
      <c r="BK96" s="186">
        <f>ROUND(I96*H96,2)</f>
        <v>0</v>
      </c>
      <c r="BL96" s="17" t="s">
        <v>161</v>
      </c>
      <c r="BM96" s="185" t="s">
        <v>2755</v>
      </c>
    </row>
    <row r="97" spans="1:65" s="2" customFormat="1" ht="10.199999999999999" x14ac:dyDescent="0.2">
      <c r="A97" s="34"/>
      <c r="B97" s="35"/>
      <c r="C97" s="36"/>
      <c r="D97" s="187" t="s">
        <v>163</v>
      </c>
      <c r="E97" s="36"/>
      <c r="F97" s="188" t="s">
        <v>2756</v>
      </c>
      <c r="G97" s="36"/>
      <c r="H97" s="36"/>
      <c r="I97" s="189"/>
      <c r="J97" s="36"/>
      <c r="K97" s="36"/>
      <c r="L97" s="39"/>
      <c r="M97" s="190"/>
      <c r="N97" s="191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163</v>
      </c>
      <c r="AU97" s="17" t="s">
        <v>83</v>
      </c>
    </row>
    <row r="98" spans="1:65" s="13" customFormat="1" ht="10.199999999999999" x14ac:dyDescent="0.2">
      <c r="B98" s="192"/>
      <c r="C98" s="193"/>
      <c r="D98" s="194" t="s">
        <v>165</v>
      </c>
      <c r="E98" s="195" t="s">
        <v>19</v>
      </c>
      <c r="F98" s="196" t="s">
        <v>2757</v>
      </c>
      <c r="G98" s="193"/>
      <c r="H98" s="197">
        <v>7.04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165</v>
      </c>
      <c r="AU98" s="203" t="s">
        <v>83</v>
      </c>
      <c r="AV98" s="13" t="s">
        <v>83</v>
      </c>
      <c r="AW98" s="13" t="s">
        <v>35</v>
      </c>
      <c r="AX98" s="13" t="s">
        <v>81</v>
      </c>
      <c r="AY98" s="203" t="s">
        <v>155</v>
      </c>
    </row>
    <row r="99" spans="1:65" s="2" customFormat="1" ht="24.15" customHeight="1" x14ac:dyDescent="0.2">
      <c r="A99" s="34"/>
      <c r="B99" s="35"/>
      <c r="C99" s="174" t="s">
        <v>161</v>
      </c>
      <c r="D99" s="174" t="s">
        <v>157</v>
      </c>
      <c r="E99" s="175" t="s">
        <v>2758</v>
      </c>
      <c r="F99" s="176" t="s">
        <v>2759</v>
      </c>
      <c r="G99" s="177" t="s">
        <v>103</v>
      </c>
      <c r="H99" s="178">
        <v>69</v>
      </c>
      <c r="I99" s="179"/>
      <c r="J99" s="180">
        <f>ROUND(I99*H99,2)</f>
        <v>0</v>
      </c>
      <c r="K99" s="176" t="s">
        <v>160</v>
      </c>
      <c r="L99" s="39"/>
      <c r="M99" s="181" t="s">
        <v>19</v>
      </c>
      <c r="N99" s="182" t="s">
        <v>44</v>
      </c>
      <c r="O99" s="64"/>
      <c r="P99" s="183">
        <f>O99*H99</f>
        <v>0</v>
      </c>
      <c r="Q99" s="183">
        <v>8.4999999999999995E-4</v>
      </c>
      <c r="R99" s="183">
        <f>Q99*H99</f>
        <v>5.8649999999999994E-2</v>
      </c>
      <c r="S99" s="183">
        <v>0</v>
      </c>
      <c r="T99" s="184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5" t="s">
        <v>161</v>
      </c>
      <c r="AT99" s="185" t="s">
        <v>157</v>
      </c>
      <c r="AU99" s="185" t="s">
        <v>83</v>
      </c>
      <c r="AY99" s="17" t="s">
        <v>155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7" t="s">
        <v>81</v>
      </c>
      <c r="BK99" s="186">
        <f>ROUND(I99*H99,2)</f>
        <v>0</v>
      </c>
      <c r="BL99" s="17" t="s">
        <v>161</v>
      </c>
      <c r="BM99" s="185" t="s">
        <v>2760</v>
      </c>
    </row>
    <row r="100" spans="1:65" s="2" customFormat="1" ht="10.199999999999999" x14ac:dyDescent="0.2">
      <c r="A100" s="34"/>
      <c r="B100" s="35"/>
      <c r="C100" s="36"/>
      <c r="D100" s="187" t="s">
        <v>163</v>
      </c>
      <c r="E100" s="36"/>
      <c r="F100" s="188" t="s">
        <v>2761</v>
      </c>
      <c r="G100" s="36"/>
      <c r="H100" s="36"/>
      <c r="I100" s="189"/>
      <c r="J100" s="36"/>
      <c r="K100" s="36"/>
      <c r="L100" s="39"/>
      <c r="M100" s="190"/>
      <c r="N100" s="191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83</v>
      </c>
    </row>
    <row r="101" spans="1:65" s="13" customFormat="1" ht="10.199999999999999" x14ac:dyDescent="0.2">
      <c r="B101" s="192"/>
      <c r="C101" s="193"/>
      <c r="D101" s="194" t="s">
        <v>165</v>
      </c>
      <c r="E101" s="195" t="s">
        <v>19</v>
      </c>
      <c r="F101" s="196" t="s">
        <v>2762</v>
      </c>
      <c r="G101" s="193"/>
      <c r="H101" s="197">
        <v>69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165</v>
      </c>
      <c r="AU101" s="203" t="s">
        <v>83</v>
      </c>
      <c r="AV101" s="13" t="s">
        <v>83</v>
      </c>
      <c r="AW101" s="13" t="s">
        <v>35</v>
      </c>
      <c r="AX101" s="13" t="s">
        <v>81</v>
      </c>
      <c r="AY101" s="203" t="s">
        <v>155</v>
      </c>
    </row>
    <row r="102" spans="1:65" s="2" customFormat="1" ht="24.15" customHeight="1" x14ac:dyDescent="0.2">
      <c r="A102" s="34"/>
      <c r="B102" s="35"/>
      <c r="C102" s="174" t="s">
        <v>183</v>
      </c>
      <c r="D102" s="174" t="s">
        <v>157</v>
      </c>
      <c r="E102" s="175" t="s">
        <v>2763</v>
      </c>
      <c r="F102" s="176" t="s">
        <v>2764</v>
      </c>
      <c r="G102" s="177" t="s">
        <v>103</v>
      </c>
      <c r="H102" s="178">
        <v>69</v>
      </c>
      <c r="I102" s="179"/>
      <c r="J102" s="180">
        <f>ROUND(I102*H102,2)</f>
        <v>0</v>
      </c>
      <c r="K102" s="176" t="s">
        <v>160</v>
      </c>
      <c r="L102" s="39"/>
      <c r="M102" s="181" t="s">
        <v>19</v>
      </c>
      <c r="N102" s="182" t="s">
        <v>44</v>
      </c>
      <c r="O102" s="64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5" t="s">
        <v>161</v>
      </c>
      <c r="AT102" s="185" t="s">
        <v>157</v>
      </c>
      <c r="AU102" s="185" t="s">
        <v>83</v>
      </c>
      <c r="AY102" s="17" t="s">
        <v>155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7" t="s">
        <v>81</v>
      </c>
      <c r="BK102" s="186">
        <f>ROUND(I102*H102,2)</f>
        <v>0</v>
      </c>
      <c r="BL102" s="17" t="s">
        <v>161</v>
      </c>
      <c r="BM102" s="185" t="s">
        <v>2765</v>
      </c>
    </row>
    <row r="103" spans="1:65" s="2" customFormat="1" ht="10.199999999999999" x14ac:dyDescent="0.2">
      <c r="A103" s="34"/>
      <c r="B103" s="35"/>
      <c r="C103" s="36"/>
      <c r="D103" s="187" t="s">
        <v>163</v>
      </c>
      <c r="E103" s="36"/>
      <c r="F103" s="188" t="s">
        <v>2766</v>
      </c>
      <c r="G103" s="36"/>
      <c r="H103" s="36"/>
      <c r="I103" s="189"/>
      <c r="J103" s="36"/>
      <c r="K103" s="36"/>
      <c r="L103" s="39"/>
      <c r="M103" s="190"/>
      <c r="N103" s="19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163</v>
      </c>
      <c r="AU103" s="17" t="s">
        <v>83</v>
      </c>
    </row>
    <row r="104" spans="1:65" s="2" customFormat="1" ht="37.799999999999997" customHeight="1" x14ac:dyDescent="0.2">
      <c r="A104" s="34"/>
      <c r="B104" s="35"/>
      <c r="C104" s="174" t="s">
        <v>188</v>
      </c>
      <c r="D104" s="174" t="s">
        <v>157</v>
      </c>
      <c r="E104" s="175" t="s">
        <v>2767</v>
      </c>
      <c r="F104" s="176" t="s">
        <v>2768</v>
      </c>
      <c r="G104" s="177" t="s">
        <v>196</v>
      </c>
      <c r="H104" s="178">
        <v>32.725999999999999</v>
      </c>
      <c r="I104" s="179"/>
      <c r="J104" s="180">
        <f>ROUND(I104*H104,2)</f>
        <v>0</v>
      </c>
      <c r="K104" s="176" t="s">
        <v>160</v>
      </c>
      <c r="L104" s="39"/>
      <c r="M104" s="181" t="s">
        <v>19</v>
      </c>
      <c r="N104" s="182" t="s">
        <v>44</v>
      </c>
      <c r="O104" s="64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5" t="s">
        <v>161</v>
      </c>
      <c r="AT104" s="185" t="s">
        <v>157</v>
      </c>
      <c r="AU104" s="185" t="s">
        <v>83</v>
      </c>
      <c r="AY104" s="17" t="s">
        <v>155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7" t="s">
        <v>81</v>
      </c>
      <c r="BK104" s="186">
        <f>ROUND(I104*H104,2)</f>
        <v>0</v>
      </c>
      <c r="BL104" s="17" t="s">
        <v>161</v>
      </c>
      <c r="BM104" s="185" t="s">
        <v>2769</v>
      </c>
    </row>
    <row r="105" spans="1:65" s="2" customFormat="1" ht="10.199999999999999" x14ac:dyDescent="0.2">
      <c r="A105" s="34"/>
      <c r="B105" s="35"/>
      <c r="C105" s="36"/>
      <c r="D105" s="187" t="s">
        <v>163</v>
      </c>
      <c r="E105" s="36"/>
      <c r="F105" s="188" t="s">
        <v>2770</v>
      </c>
      <c r="G105" s="36"/>
      <c r="H105" s="36"/>
      <c r="I105" s="189"/>
      <c r="J105" s="36"/>
      <c r="K105" s="36"/>
      <c r="L105" s="39"/>
      <c r="M105" s="190"/>
      <c r="N105" s="191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83</v>
      </c>
    </row>
    <row r="106" spans="1:65" s="13" customFormat="1" ht="10.199999999999999" x14ac:dyDescent="0.2">
      <c r="B106" s="192"/>
      <c r="C106" s="193"/>
      <c r="D106" s="194" t="s">
        <v>165</v>
      </c>
      <c r="E106" s="195" t="s">
        <v>19</v>
      </c>
      <c r="F106" s="196" t="s">
        <v>2771</v>
      </c>
      <c r="G106" s="193"/>
      <c r="H106" s="197">
        <v>32.725999999999999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165</v>
      </c>
      <c r="AU106" s="203" t="s">
        <v>83</v>
      </c>
      <c r="AV106" s="13" t="s">
        <v>83</v>
      </c>
      <c r="AW106" s="13" t="s">
        <v>35</v>
      </c>
      <c r="AX106" s="13" t="s">
        <v>81</v>
      </c>
      <c r="AY106" s="203" t="s">
        <v>155</v>
      </c>
    </row>
    <row r="107" spans="1:65" s="2" customFormat="1" ht="24.15" customHeight="1" x14ac:dyDescent="0.2">
      <c r="A107" s="34"/>
      <c r="B107" s="35"/>
      <c r="C107" s="174" t="s">
        <v>193</v>
      </c>
      <c r="D107" s="174" t="s">
        <v>157</v>
      </c>
      <c r="E107" s="175" t="s">
        <v>2772</v>
      </c>
      <c r="F107" s="176" t="s">
        <v>2773</v>
      </c>
      <c r="G107" s="177" t="s">
        <v>203</v>
      </c>
      <c r="H107" s="178">
        <v>67.906999999999996</v>
      </c>
      <c r="I107" s="179"/>
      <c r="J107" s="180">
        <f>ROUND(I107*H107,2)</f>
        <v>0</v>
      </c>
      <c r="K107" s="176" t="s">
        <v>160</v>
      </c>
      <c r="L107" s="39"/>
      <c r="M107" s="181" t="s">
        <v>19</v>
      </c>
      <c r="N107" s="182" t="s">
        <v>44</v>
      </c>
      <c r="O107" s="64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5" t="s">
        <v>161</v>
      </c>
      <c r="AT107" s="185" t="s">
        <v>157</v>
      </c>
      <c r="AU107" s="185" t="s">
        <v>83</v>
      </c>
      <c r="AY107" s="17" t="s">
        <v>155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7" t="s">
        <v>81</v>
      </c>
      <c r="BK107" s="186">
        <f>ROUND(I107*H107,2)</f>
        <v>0</v>
      </c>
      <c r="BL107" s="17" t="s">
        <v>161</v>
      </c>
      <c r="BM107" s="185" t="s">
        <v>2774</v>
      </c>
    </row>
    <row r="108" spans="1:65" s="2" customFormat="1" ht="10.199999999999999" x14ac:dyDescent="0.2">
      <c r="A108" s="34"/>
      <c r="B108" s="35"/>
      <c r="C108" s="36"/>
      <c r="D108" s="187" t="s">
        <v>163</v>
      </c>
      <c r="E108" s="36"/>
      <c r="F108" s="188" t="s">
        <v>2775</v>
      </c>
      <c r="G108" s="36"/>
      <c r="H108" s="36"/>
      <c r="I108" s="189"/>
      <c r="J108" s="36"/>
      <c r="K108" s="36"/>
      <c r="L108" s="39"/>
      <c r="M108" s="190"/>
      <c r="N108" s="191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163</v>
      </c>
      <c r="AU108" s="17" t="s">
        <v>83</v>
      </c>
    </row>
    <row r="109" spans="1:65" s="13" customFormat="1" ht="10.199999999999999" x14ac:dyDescent="0.2">
      <c r="B109" s="192"/>
      <c r="C109" s="193"/>
      <c r="D109" s="194" t="s">
        <v>165</v>
      </c>
      <c r="E109" s="195" t="s">
        <v>19</v>
      </c>
      <c r="F109" s="196" t="s">
        <v>2776</v>
      </c>
      <c r="G109" s="193"/>
      <c r="H109" s="197">
        <v>67.906999999999996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83</v>
      </c>
      <c r="AV109" s="13" t="s">
        <v>83</v>
      </c>
      <c r="AW109" s="13" t="s">
        <v>35</v>
      </c>
      <c r="AX109" s="13" t="s">
        <v>81</v>
      </c>
      <c r="AY109" s="203" t="s">
        <v>155</v>
      </c>
    </row>
    <row r="110" spans="1:65" s="2" customFormat="1" ht="24.15" customHeight="1" x14ac:dyDescent="0.2">
      <c r="A110" s="34"/>
      <c r="B110" s="35"/>
      <c r="C110" s="174" t="s">
        <v>200</v>
      </c>
      <c r="D110" s="174" t="s">
        <v>157</v>
      </c>
      <c r="E110" s="175" t="s">
        <v>2777</v>
      </c>
      <c r="F110" s="176" t="s">
        <v>2778</v>
      </c>
      <c r="G110" s="177" t="s">
        <v>196</v>
      </c>
      <c r="H110" s="178">
        <v>37.725999999999999</v>
      </c>
      <c r="I110" s="179"/>
      <c r="J110" s="180">
        <f>ROUND(I110*H110,2)</f>
        <v>0</v>
      </c>
      <c r="K110" s="176" t="s">
        <v>160</v>
      </c>
      <c r="L110" s="39"/>
      <c r="M110" s="181" t="s">
        <v>19</v>
      </c>
      <c r="N110" s="182" t="s">
        <v>44</v>
      </c>
      <c r="O110" s="64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5" t="s">
        <v>161</v>
      </c>
      <c r="AT110" s="185" t="s">
        <v>157</v>
      </c>
      <c r="AU110" s="185" t="s">
        <v>83</v>
      </c>
      <c r="AY110" s="17" t="s">
        <v>155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7" t="s">
        <v>81</v>
      </c>
      <c r="BK110" s="186">
        <f>ROUND(I110*H110,2)</f>
        <v>0</v>
      </c>
      <c r="BL110" s="17" t="s">
        <v>161</v>
      </c>
      <c r="BM110" s="185" t="s">
        <v>2779</v>
      </c>
    </row>
    <row r="111" spans="1:65" s="2" customFormat="1" ht="10.199999999999999" x14ac:dyDescent="0.2">
      <c r="A111" s="34"/>
      <c r="B111" s="35"/>
      <c r="C111" s="36"/>
      <c r="D111" s="187" t="s">
        <v>163</v>
      </c>
      <c r="E111" s="36"/>
      <c r="F111" s="188" t="s">
        <v>2780</v>
      </c>
      <c r="G111" s="36"/>
      <c r="H111" s="36"/>
      <c r="I111" s="189"/>
      <c r="J111" s="36"/>
      <c r="K111" s="36"/>
      <c r="L111" s="39"/>
      <c r="M111" s="190"/>
      <c r="N111" s="191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163</v>
      </c>
      <c r="AU111" s="17" t="s">
        <v>83</v>
      </c>
    </row>
    <row r="112" spans="1:65" s="2" customFormat="1" ht="24.15" customHeight="1" x14ac:dyDescent="0.2">
      <c r="A112" s="34"/>
      <c r="B112" s="35"/>
      <c r="C112" s="174" t="s">
        <v>207</v>
      </c>
      <c r="D112" s="174" t="s">
        <v>157</v>
      </c>
      <c r="E112" s="175" t="s">
        <v>2781</v>
      </c>
      <c r="F112" s="176" t="s">
        <v>2782</v>
      </c>
      <c r="G112" s="177" t="s">
        <v>196</v>
      </c>
      <c r="H112" s="178">
        <v>33.893999999999998</v>
      </c>
      <c r="I112" s="179"/>
      <c r="J112" s="180">
        <f>ROUND(I112*H112,2)</f>
        <v>0</v>
      </c>
      <c r="K112" s="176" t="s">
        <v>160</v>
      </c>
      <c r="L112" s="39"/>
      <c r="M112" s="181" t="s">
        <v>19</v>
      </c>
      <c r="N112" s="182" t="s">
        <v>44</v>
      </c>
      <c r="O112" s="64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5" t="s">
        <v>161</v>
      </c>
      <c r="AT112" s="185" t="s">
        <v>157</v>
      </c>
      <c r="AU112" s="185" t="s">
        <v>83</v>
      </c>
      <c r="AY112" s="17" t="s">
        <v>155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7" t="s">
        <v>81</v>
      </c>
      <c r="BK112" s="186">
        <f>ROUND(I112*H112,2)</f>
        <v>0</v>
      </c>
      <c r="BL112" s="17" t="s">
        <v>161</v>
      </c>
      <c r="BM112" s="185" t="s">
        <v>2783</v>
      </c>
    </row>
    <row r="113" spans="1:65" s="2" customFormat="1" ht="10.199999999999999" x14ac:dyDescent="0.2">
      <c r="A113" s="34"/>
      <c r="B113" s="35"/>
      <c r="C113" s="36"/>
      <c r="D113" s="187" t="s">
        <v>163</v>
      </c>
      <c r="E113" s="36"/>
      <c r="F113" s="188" t="s">
        <v>2784</v>
      </c>
      <c r="G113" s="36"/>
      <c r="H113" s="36"/>
      <c r="I113" s="189"/>
      <c r="J113" s="36"/>
      <c r="K113" s="36"/>
      <c r="L113" s="39"/>
      <c r="M113" s="190"/>
      <c r="N113" s="191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163</v>
      </c>
      <c r="AU113" s="17" t="s">
        <v>83</v>
      </c>
    </row>
    <row r="114" spans="1:65" s="13" customFormat="1" ht="10.199999999999999" x14ac:dyDescent="0.2">
      <c r="B114" s="192"/>
      <c r="C114" s="193"/>
      <c r="D114" s="194" t="s">
        <v>165</v>
      </c>
      <c r="E114" s="195" t="s">
        <v>19</v>
      </c>
      <c r="F114" s="196" t="s">
        <v>2785</v>
      </c>
      <c r="G114" s="193"/>
      <c r="H114" s="197">
        <v>33.893999999999998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83</v>
      </c>
      <c r="AV114" s="13" t="s">
        <v>83</v>
      </c>
      <c r="AW114" s="13" t="s">
        <v>35</v>
      </c>
      <c r="AX114" s="13" t="s">
        <v>81</v>
      </c>
      <c r="AY114" s="203" t="s">
        <v>155</v>
      </c>
    </row>
    <row r="115" spans="1:65" s="2" customFormat="1" ht="37.799999999999997" customHeight="1" x14ac:dyDescent="0.2">
      <c r="A115" s="34"/>
      <c r="B115" s="35"/>
      <c r="C115" s="174" t="s">
        <v>213</v>
      </c>
      <c r="D115" s="174" t="s">
        <v>157</v>
      </c>
      <c r="E115" s="175" t="s">
        <v>2786</v>
      </c>
      <c r="F115" s="176" t="s">
        <v>2787</v>
      </c>
      <c r="G115" s="177" t="s">
        <v>196</v>
      </c>
      <c r="H115" s="178">
        <v>1.3680000000000001</v>
      </c>
      <c r="I115" s="179"/>
      <c r="J115" s="180">
        <f>ROUND(I115*H115,2)</f>
        <v>0</v>
      </c>
      <c r="K115" s="176" t="s">
        <v>160</v>
      </c>
      <c r="L115" s="39"/>
      <c r="M115" s="181" t="s">
        <v>19</v>
      </c>
      <c r="N115" s="182" t="s">
        <v>44</v>
      </c>
      <c r="O115" s="64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5" t="s">
        <v>161</v>
      </c>
      <c r="AT115" s="185" t="s">
        <v>157</v>
      </c>
      <c r="AU115" s="185" t="s">
        <v>83</v>
      </c>
      <c r="AY115" s="17" t="s">
        <v>155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7" t="s">
        <v>81</v>
      </c>
      <c r="BK115" s="186">
        <f>ROUND(I115*H115,2)</f>
        <v>0</v>
      </c>
      <c r="BL115" s="17" t="s">
        <v>161</v>
      </c>
      <c r="BM115" s="185" t="s">
        <v>2788</v>
      </c>
    </row>
    <row r="116" spans="1:65" s="2" customFormat="1" ht="10.199999999999999" x14ac:dyDescent="0.2">
      <c r="A116" s="34"/>
      <c r="B116" s="35"/>
      <c r="C116" s="36"/>
      <c r="D116" s="187" t="s">
        <v>163</v>
      </c>
      <c r="E116" s="36"/>
      <c r="F116" s="188" t="s">
        <v>2789</v>
      </c>
      <c r="G116" s="36"/>
      <c r="H116" s="36"/>
      <c r="I116" s="189"/>
      <c r="J116" s="36"/>
      <c r="K116" s="36"/>
      <c r="L116" s="39"/>
      <c r="M116" s="190"/>
      <c r="N116" s="191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163</v>
      </c>
      <c r="AU116" s="17" t="s">
        <v>83</v>
      </c>
    </row>
    <row r="117" spans="1:65" s="13" customFormat="1" ht="10.199999999999999" x14ac:dyDescent="0.2">
      <c r="B117" s="192"/>
      <c r="C117" s="193"/>
      <c r="D117" s="194" t="s">
        <v>165</v>
      </c>
      <c r="E117" s="195" t="s">
        <v>19</v>
      </c>
      <c r="F117" s="196" t="s">
        <v>2790</v>
      </c>
      <c r="G117" s="193"/>
      <c r="H117" s="197">
        <v>1.3680000000000001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83</v>
      </c>
      <c r="AV117" s="13" t="s">
        <v>83</v>
      </c>
      <c r="AW117" s="13" t="s">
        <v>35</v>
      </c>
      <c r="AX117" s="13" t="s">
        <v>81</v>
      </c>
      <c r="AY117" s="203" t="s">
        <v>155</v>
      </c>
    </row>
    <row r="118" spans="1:65" s="2" customFormat="1" ht="16.5" customHeight="1" x14ac:dyDescent="0.2">
      <c r="A118" s="34"/>
      <c r="B118" s="35"/>
      <c r="C118" s="215" t="s">
        <v>218</v>
      </c>
      <c r="D118" s="215" t="s">
        <v>336</v>
      </c>
      <c r="E118" s="216" t="s">
        <v>2791</v>
      </c>
      <c r="F118" s="217" t="s">
        <v>2792</v>
      </c>
      <c r="G118" s="218" t="s">
        <v>203</v>
      </c>
      <c r="H118" s="219">
        <v>2.7360000000000002</v>
      </c>
      <c r="I118" s="220"/>
      <c r="J118" s="221">
        <f>ROUND(I118*H118,2)</f>
        <v>0</v>
      </c>
      <c r="K118" s="217" t="s">
        <v>160</v>
      </c>
      <c r="L118" s="222"/>
      <c r="M118" s="223" t="s">
        <v>19</v>
      </c>
      <c r="N118" s="224" t="s">
        <v>44</v>
      </c>
      <c r="O118" s="64"/>
      <c r="P118" s="183">
        <f>O118*H118</f>
        <v>0</v>
      </c>
      <c r="Q118" s="183">
        <v>1</v>
      </c>
      <c r="R118" s="183">
        <f>Q118*H118</f>
        <v>2.7360000000000002</v>
      </c>
      <c r="S118" s="183">
        <v>0</v>
      </c>
      <c r="T118" s="184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5" t="s">
        <v>200</v>
      </c>
      <c r="AT118" s="185" t="s">
        <v>336</v>
      </c>
      <c r="AU118" s="185" t="s">
        <v>83</v>
      </c>
      <c r="AY118" s="17" t="s">
        <v>155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7" t="s">
        <v>81</v>
      </c>
      <c r="BK118" s="186">
        <f>ROUND(I118*H118,2)</f>
        <v>0</v>
      </c>
      <c r="BL118" s="17" t="s">
        <v>161</v>
      </c>
      <c r="BM118" s="185" t="s">
        <v>2793</v>
      </c>
    </row>
    <row r="119" spans="1:65" s="13" customFormat="1" ht="10.199999999999999" x14ac:dyDescent="0.2">
      <c r="B119" s="192"/>
      <c r="C119" s="193"/>
      <c r="D119" s="194" t="s">
        <v>165</v>
      </c>
      <c r="E119" s="193"/>
      <c r="F119" s="196" t="s">
        <v>2794</v>
      </c>
      <c r="G119" s="193"/>
      <c r="H119" s="197">
        <v>2.7360000000000002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83</v>
      </c>
      <c r="AV119" s="13" t="s">
        <v>83</v>
      </c>
      <c r="AW119" s="13" t="s">
        <v>4</v>
      </c>
      <c r="AX119" s="13" t="s">
        <v>81</v>
      </c>
      <c r="AY119" s="203" t="s">
        <v>155</v>
      </c>
    </row>
    <row r="120" spans="1:65" s="2" customFormat="1" ht="33" customHeight="1" x14ac:dyDescent="0.2">
      <c r="A120" s="34"/>
      <c r="B120" s="35"/>
      <c r="C120" s="174" t="s">
        <v>224</v>
      </c>
      <c r="D120" s="174" t="s">
        <v>157</v>
      </c>
      <c r="E120" s="175" t="s">
        <v>2795</v>
      </c>
      <c r="F120" s="176" t="s">
        <v>2796</v>
      </c>
      <c r="G120" s="177" t="s">
        <v>103</v>
      </c>
      <c r="H120" s="178">
        <v>40</v>
      </c>
      <c r="I120" s="179"/>
      <c r="J120" s="180">
        <f>ROUND(I120*H120,2)</f>
        <v>0</v>
      </c>
      <c r="K120" s="176" t="s">
        <v>160</v>
      </c>
      <c r="L120" s="39"/>
      <c r="M120" s="181" t="s">
        <v>19</v>
      </c>
      <c r="N120" s="182" t="s">
        <v>44</v>
      </c>
      <c r="O120" s="64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161</v>
      </c>
      <c r="AT120" s="185" t="s">
        <v>157</v>
      </c>
      <c r="AU120" s="185" t="s">
        <v>83</v>
      </c>
      <c r="AY120" s="17" t="s">
        <v>155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81</v>
      </c>
      <c r="BK120" s="186">
        <f>ROUND(I120*H120,2)</f>
        <v>0</v>
      </c>
      <c r="BL120" s="17" t="s">
        <v>161</v>
      </c>
      <c r="BM120" s="185" t="s">
        <v>2797</v>
      </c>
    </row>
    <row r="121" spans="1:65" s="2" customFormat="1" ht="10.199999999999999" x14ac:dyDescent="0.2">
      <c r="A121" s="34"/>
      <c r="B121" s="35"/>
      <c r="C121" s="36"/>
      <c r="D121" s="187" t="s">
        <v>163</v>
      </c>
      <c r="E121" s="36"/>
      <c r="F121" s="188" t="s">
        <v>2798</v>
      </c>
      <c r="G121" s="36"/>
      <c r="H121" s="36"/>
      <c r="I121" s="189"/>
      <c r="J121" s="36"/>
      <c r="K121" s="36"/>
      <c r="L121" s="39"/>
      <c r="M121" s="190"/>
      <c r="N121" s="191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163</v>
      </c>
      <c r="AU121" s="17" t="s">
        <v>83</v>
      </c>
    </row>
    <row r="122" spans="1:65" s="2" customFormat="1" ht="24.15" customHeight="1" x14ac:dyDescent="0.2">
      <c r="A122" s="34"/>
      <c r="B122" s="35"/>
      <c r="C122" s="174" t="s">
        <v>230</v>
      </c>
      <c r="D122" s="174" t="s">
        <v>157</v>
      </c>
      <c r="E122" s="175" t="s">
        <v>2799</v>
      </c>
      <c r="F122" s="176" t="s">
        <v>2800</v>
      </c>
      <c r="G122" s="177" t="s">
        <v>103</v>
      </c>
      <c r="H122" s="178">
        <v>40</v>
      </c>
      <c r="I122" s="179"/>
      <c r="J122" s="180">
        <f>ROUND(I122*H122,2)</f>
        <v>0</v>
      </c>
      <c r="K122" s="176" t="s">
        <v>160</v>
      </c>
      <c r="L122" s="39"/>
      <c r="M122" s="181" t="s">
        <v>19</v>
      </c>
      <c r="N122" s="182" t="s">
        <v>44</v>
      </c>
      <c r="O122" s="64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5" t="s">
        <v>161</v>
      </c>
      <c r="AT122" s="185" t="s">
        <v>157</v>
      </c>
      <c r="AU122" s="185" t="s">
        <v>83</v>
      </c>
      <c r="AY122" s="17" t="s">
        <v>155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7" t="s">
        <v>81</v>
      </c>
      <c r="BK122" s="186">
        <f>ROUND(I122*H122,2)</f>
        <v>0</v>
      </c>
      <c r="BL122" s="17" t="s">
        <v>161</v>
      </c>
      <c r="BM122" s="185" t="s">
        <v>2801</v>
      </c>
    </row>
    <row r="123" spans="1:65" s="2" customFormat="1" ht="10.199999999999999" x14ac:dyDescent="0.2">
      <c r="A123" s="34"/>
      <c r="B123" s="35"/>
      <c r="C123" s="36"/>
      <c r="D123" s="187" t="s">
        <v>163</v>
      </c>
      <c r="E123" s="36"/>
      <c r="F123" s="188" t="s">
        <v>2802</v>
      </c>
      <c r="G123" s="36"/>
      <c r="H123" s="36"/>
      <c r="I123" s="189"/>
      <c r="J123" s="36"/>
      <c r="K123" s="36"/>
      <c r="L123" s="39"/>
      <c r="M123" s="190"/>
      <c r="N123" s="191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163</v>
      </c>
      <c r="AU123" s="17" t="s">
        <v>83</v>
      </c>
    </row>
    <row r="124" spans="1:65" s="2" customFormat="1" ht="24.15" customHeight="1" x14ac:dyDescent="0.2">
      <c r="A124" s="34"/>
      <c r="B124" s="35"/>
      <c r="C124" s="174" t="s">
        <v>236</v>
      </c>
      <c r="D124" s="174" t="s">
        <v>157</v>
      </c>
      <c r="E124" s="175" t="s">
        <v>2803</v>
      </c>
      <c r="F124" s="176" t="s">
        <v>2804</v>
      </c>
      <c r="G124" s="177" t="s">
        <v>103</v>
      </c>
      <c r="H124" s="178">
        <v>40</v>
      </c>
      <c r="I124" s="179"/>
      <c r="J124" s="180">
        <f>ROUND(I124*H124,2)</f>
        <v>0</v>
      </c>
      <c r="K124" s="176" t="s">
        <v>160</v>
      </c>
      <c r="L124" s="39"/>
      <c r="M124" s="181" t="s">
        <v>19</v>
      </c>
      <c r="N124" s="182" t="s">
        <v>44</v>
      </c>
      <c r="O124" s="64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5" t="s">
        <v>161</v>
      </c>
      <c r="AT124" s="185" t="s">
        <v>157</v>
      </c>
      <c r="AU124" s="185" t="s">
        <v>83</v>
      </c>
      <c r="AY124" s="17" t="s">
        <v>155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7" t="s">
        <v>81</v>
      </c>
      <c r="BK124" s="186">
        <f>ROUND(I124*H124,2)</f>
        <v>0</v>
      </c>
      <c r="BL124" s="17" t="s">
        <v>161</v>
      </c>
      <c r="BM124" s="185" t="s">
        <v>2805</v>
      </c>
    </row>
    <row r="125" spans="1:65" s="2" customFormat="1" ht="10.199999999999999" x14ac:dyDescent="0.2">
      <c r="A125" s="34"/>
      <c r="B125" s="35"/>
      <c r="C125" s="36"/>
      <c r="D125" s="187" t="s">
        <v>163</v>
      </c>
      <c r="E125" s="36"/>
      <c r="F125" s="188" t="s">
        <v>2806</v>
      </c>
      <c r="G125" s="36"/>
      <c r="H125" s="36"/>
      <c r="I125" s="189"/>
      <c r="J125" s="36"/>
      <c r="K125" s="36"/>
      <c r="L125" s="39"/>
      <c r="M125" s="190"/>
      <c r="N125" s="191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83</v>
      </c>
    </row>
    <row r="126" spans="1:65" s="2" customFormat="1" ht="16.5" customHeight="1" x14ac:dyDescent="0.2">
      <c r="A126" s="34"/>
      <c r="B126" s="35"/>
      <c r="C126" s="215" t="s">
        <v>8</v>
      </c>
      <c r="D126" s="215" t="s">
        <v>336</v>
      </c>
      <c r="E126" s="216" t="s">
        <v>2807</v>
      </c>
      <c r="F126" s="217" t="s">
        <v>2808</v>
      </c>
      <c r="G126" s="218" t="s">
        <v>1422</v>
      </c>
      <c r="H126" s="219">
        <v>0.8</v>
      </c>
      <c r="I126" s="220"/>
      <c r="J126" s="221">
        <f>ROUND(I126*H126,2)</f>
        <v>0</v>
      </c>
      <c r="K126" s="217" t="s">
        <v>160</v>
      </c>
      <c r="L126" s="222"/>
      <c r="M126" s="223" t="s">
        <v>19</v>
      </c>
      <c r="N126" s="224" t="s">
        <v>44</v>
      </c>
      <c r="O126" s="64"/>
      <c r="P126" s="183">
        <f>O126*H126</f>
        <v>0</v>
      </c>
      <c r="Q126" s="183">
        <v>1E-3</v>
      </c>
      <c r="R126" s="183">
        <f>Q126*H126</f>
        <v>8.0000000000000004E-4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200</v>
      </c>
      <c r="AT126" s="185" t="s">
        <v>336</v>
      </c>
      <c r="AU126" s="185" t="s">
        <v>83</v>
      </c>
      <c r="AY126" s="17" t="s">
        <v>155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81</v>
      </c>
      <c r="BK126" s="186">
        <f>ROUND(I126*H126,2)</f>
        <v>0</v>
      </c>
      <c r="BL126" s="17" t="s">
        <v>161</v>
      </c>
      <c r="BM126" s="185" t="s">
        <v>2809</v>
      </c>
    </row>
    <row r="127" spans="1:65" s="13" customFormat="1" ht="10.199999999999999" x14ac:dyDescent="0.2">
      <c r="B127" s="192"/>
      <c r="C127" s="193"/>
      <c r="D127" s="194" t="s">
        <v>165</v>
      </c>
      <c r="E127" s="193"/>
      <c r="F127" s="196" t="s">
        <v>2810</v>
      </c>
      <c r="G127" s="193"/>
      <c r="H127" s="197">
        <v>0.8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165</v>
      </c>
      <c r="AU127" s="203" t="s">
        <v>83</v>
      </c>
      <c r="AV127" s="13" t="s">
        <v>83</v>
      </c>
      <c r="AW127" s="13" t="s">
        <v>4</v>
      </c>
      <c r="AX127" s="13" t="s">
        <v>81</v>
      </c>
      <c r="AY127" s="203" t="s">
        <v>155</v>
      </c>
    </row>
    <row r="128" spans="1:65" s="2" customFormat="1" ht="16.5" customHeight="1" x14ac:dyDescent="0.2">
      <c r="A128" s="34"/>
      <c r="B128" s="35"/>
      <c r="C128" s="174" t="s">
        <v>251</v>
      </c>
      <c r="D128" s="174" t="s">
        <v>157</v>
      </c>
      <c r="E128" s="175" t="s">
        <v>2811</v>
      </c>
      <c r="F128" s="176" t="s">
        <v>2812</v>
      </c>
      <c r="G128" s="177" t="s">
        <v>103</v>
      </c>
      <c r="H128" s="178">
        <v>40</v>
      </c>
      <c r="I128" s="179"/>
      <c r="J128" s="180">
        <f>ROUND(I128*H128,2)</f>
        <v>0</v>
      </c>
      <c r="K128" s="176" t="s">
        <v>160</v>
      </c>
      <c r="L128" s="39"/>
      <c r="M128" s="181" t="s">
        <v>19</v>
      </c>
      <c r="N128" s="182" t="s">
        <v>44</v>
      </c>
      <c r="O128" s="64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5" t="s">
        <v>161</v>
      </c>
      <c r="AT128" s="185" t="s">
        <v>157</v>
      </c>
      <c r="AU128" s="185" t="s">
        <v>83</v>
      </c>
      <c r="AY128" s="17" t="s">
        <v>155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7" t="s">
        <v>81</v>
      </c>
      <c r="BK128" s="186">
        <f>ROUND(I128*H128,2)</f>
        <v>0</v>
      </c>
      <c r="BL128" s="17" t="s">
        <v>161</v>
      </c>
      <c r="BM128" s="185" t="s">
        <v>2813</v>
      </c>
    </row>
    <row r="129" spans="1:65" s="2" customFormat="1" ht="10.199999999999999" x14ac:dyDescent="0.2">
      <c r="A129" s="34"/>
      <c r="B129" s="35"/>
      <c r="C129" s="36"/>
      <c r="D129" s="187" t="s">
        <v>163</v>
      </c>
      <c r="E129" s="36"/>
      <c r="F129" s="188" t="s">
        <v>2814</v>
      </c>
      <c r="G129" s="36"/>
      <c r="H129" s="36"/>
      <c r="I129" s="189"/>
      <c r="J129" s="36"/>
      <c r="K129" s="36"/>
      <c r="L129" s="39"/>
      <c r="M129" s="190"/>
      <c r="N129" s="191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163</v>
      </c>
      <c r="AU129" s="17" t="s">
        <v>83</v>
      </c>
    </row>
    <row r="130" spans="1:65" s="12" customFormat="1" ht="22.8" customHeight="1" x14ac:dyDescent="0.25">
      <c r="B130" s="158"/>
      <c r="C130" s="159"/>
      <c r="D130" s="160" t="s">
        <v>72</v>
      </c>
      <c r="E130" s="172" t="s">
        <v>100</v>
      </c>
      <c r="F130" s="172" t="s">
        <v>156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SUM(P131:P133)</f>
        <v>0</v>
      </c>
      <c r="Q130" s="166"/>
      <c r="R130" s="167">
        <f>SUM(R131:R133)</f>
        <v>0.3</v>
      </c>
      <c r="S130" s="166"/>
      <c r="T130" s="168">
        <f>SUM(T131:T133)</f>
        <v>0</v>
      </c>
      <c r="AR130" s="169" t="s">
        <v>81</v>
      </c>
      <c r="AT130" s="170" t="s">
        <v>72</v>
      </c>
      <c r="AU130" s="170" t="s">
        <v>81</v>
      </c>
      <c r="AY130" s="169" t="s">
        <v>155</v>
      </c>
      <c r="BK130" s="171">
        <f>SUM(BK131:BK133)</f>
        <v>0</v>
      </c>
    </row>
    <row r="131" spans="1:65" s="2" customFormat="1" ht="16.5" customHeight="1" x14ac:dyDescent="0.2">
      <c r="A131" s="34"/>
      <c r="B131" s="35"/>
      <c r="C131" s="174" t="s">
        <v>257</v>
      </c>
      <c r="D131" s="174" t="s">
        <v>157</v>
      </c>
      <c r="E131" s="175" t="s">
        <v>2815</v>
      </c>
      <c r="F131" s="176" t="s">
        <v>2816</v>
      </c>
      <c r="G131" s="177" t="s">
        <v>171</v>
      </c>
      <c r="H131" s="178">
        <v>1</v>
      </c>
      <c r="I131" s="179"/>
      <c r="J131" s="180">
        <f>ROUND(I131*H131,2)</f>
        <v>0</v>
      </c>
      <c r="K131" s="176" t="s">
        <v>160</v>
      </c>
      <c r="L131" s="39"/>
      <c r="M131" s="181" t="s">
        <v>19</v>
      </c>
      <c r="N131" s="182" t="s">
        <v>44</v>
      </c>
      <c r="O131" s="64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5" t="s">
        <v>161</v>
      </c>
      <c r="AT131" s="185" t="s">
        <v>157</v>
      </c>
      <c r="AU131" s="185" t="s">
        <v>83</v>
      </c>
      <c r="AY131" s="17" t="s">
        <v>155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7" t="s">
        <v>81</v>
      </c>
      <c r="BK131" s="186">
        <f>ROUND(I131*H131,2)</f>
        <v>0</v>
      </c>
      <c r="BL131" s="17" t="s">
        <v>161</v>
      </c>
      <c r="BM131" s="185" t="s">
        <v>2817</v>
      </c>
    </row>
    <row r="132" spans="1:65" s="2" customFormat="1" ht="10.199999999999999" x14ac:dyDescent="0.2">
      <c r="A132" s="34"/>
      <c r="B132" s="35"/>
      <c r="C132" s="36"/>
      <c r="D132" s="187" t="s">
        <v>163</v>
      </c>
      <c r="E132" s="36"/>
      <c r="F132" s="188" t="s">
        <v>2818</v>
      </c>
      <c r="G132" s="36"/>
      <c r="H132" s="36"/>
      <c r="I132" s="189"/>
      <c r="J132" s="36"/>
      <c r="K132" s="36"/>
      <c r="L132" s="39"/>
      <c r="M132" s="190"/>
      <c r="N132" s="191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83</v>
      </c>
    </row>
    <row r="133" spans="1:65" s="2" customFormat="1" ht="16.5" customHeight="1" x14ac:dyDescent="0.2">
      <c r="A133" s="34"/>
      <c r="B133" s="35"/>
      <c r="C133" s="215" t="s">
        <v>263</v>
      </c>
      <c r="D133" s="215" t="s">
        <v>336</v>
      </c>
      <c r="E133" s="216" t="s">
        <v>2819</v>
      </c>
      <c r="F133" s="217" t="s">
        <v>2820</v>
      </c>
      <c r="G133" s="218" t="s">
        <v>1007</v>
      </c>
      <c r="H133" s="219">
        <v>1</v>
      </c>
      <c r="I133" s="220"/>
      <c r="J133" s="221">
        <f>ROUND(I133*H133,2)</f>
        <v>0</v>
      </c>
      <c r="K133" s="217" t="s">
        <v>19</v>
      </c>
      <c r="L133" s="222"/>
      <c r="M133" s="223" t="s">
        <v>19</v>
      </c>
      <c r="N133" s="224" t="s">
        <v>44</v>
      </c>
      <c r="O133" s="64"/>
      <c r="P133" s="183">
        <f>O133*H133</f>
        <v>0</v>
      </c>
      <c r="Q133" s="183">
        <v>0.3</v>
      </c>
      <c r="R133" s="183">
        <f>Q133*H133</f>
        <v>0.3</v>
      </c>
      <c r="S133" s="183">
        <v>0</v>
      </c>
      <c r="T133" s="18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5" t="s">
        <v>200</v>
      </c>
      <c r="AT133" s="185" t="s">
        <v>336</v>
      </c>
      <c r="AU133" s="185" t="s">
        <v>83</v>
      </c>
      <c r="AY133" s="17" t="s">
        <v>155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7" t="s">
        <v>81</v>
      </c>
      <c r="BK133" s="186">
        <f>ROUND(I133*H133,2)</f>
        <v>0</v>
      </c>
      <c r="BL133" s="17" t="s">
        <v>161</v>
      </c>
      <c r="BM133" s="185" t="s">
        <v>2821</v>
      </c>
    </row>
    <row r="134" spans="1:65" s="12" customFormat="1" ht="22.8" customHeight="1" x14ac:dyDescent="0.25">
      <c r="B134" s="158"/>
      <c r="C134" s="159"/>
      <c r="D134" s="160" t="s">
        <v>72</v>
      </c>
      <c r="E134" s="172" t="s">
        <v>161</v>
      </c>
      <c r="F134" s="172" t="s">
        <v>2822</v>
      </c>
      <c r="G134" s="159"/>
      <c r="H134" s="159"/>
      <c r="I134" s="162"/>
      <c r="J134" s="173">
        <f>BK134</f>
        <v>0</v>
      </c>
      <c r="K134" s="159"/>
      <c r="L134" s="164"/>
      <c r="M134" s="165"/>
      <c r="N134" s="166"/>
      <c r="O134" s="166"/>
      <c r="P134" s="167">
        <f>SUM(P135:P146)</f>
        <v>0</v>
      </c>
      <c r="Q134" s="166"/>
      <c r="R134" s="167">
        <f>SUM(R135:R146)</f>
        <v>5.9812000000000004E-2</v>
      </c>
      <c r="S134" s="166"/>
      <c r="T134" s="168">
        <f>SUM(T135:T146)</f>
        <v>0</v>
      </c>
      <c r="AR134" s="169" t="s">
        <v>81</v>
      </c>
      <c r="AT134" s="170" t="s">
        <v>72</v>
      </c>
      <c r="AU134" s="170" t="s">
        <v>81</v>
      </c>
      <c r="AY134" s="169" t="s">
        <v>155</v>
      </c>
      <c r="BK134" s="171">
        <f>SUM(BK135:BK146)</f>
        <v>0</v>
      </c>
    </row>
    <row r="135" spans="1:65" s="2" customFormat="1" ht="21.75" customHeight="1" x14ac:dyDescent="0.2">
      <c r="A135" s="34"/>
      <c r="B135" s="35"/>
      <c r="C135" s="174" t="s">
        <v>270</v>
      </c>
      <c r="D135" s="174" t="s">
        <v>157</v>
      </c>
      <c r="E135" s="175" t="s">
        <v>2823</v>
      </c>
      <c r="F135" s="176" t="s">
        <v>2824</v>
      </c>
      <c r="G135" s="177" t="s">
        <v>196</v>
      </c>
      <c r="H135" s="178">
        <v>1.1000000000000001</v>
      </c>
      <c r="I135" s="179"/>
      <c r="J135" s="180">
        <f>ROUND(I135*H135,2)</f>
        <v>0</v>
      </c>
      <c r="K135" s="176" t="s">
        <v>160</v>
      </c>
      <c r="L135" s="39"/>
      <c r="M135" s="181" t="s">
        <v>19</v>
      </c>
      <c r="N135" s="182" t="s">
        <v>44</v>
      </c>
      <c r="O135" s="64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5" t="s">
        <v>161</v>
      </c>
      <c r="AT135" s="185" t="s">
        <v>157</v>
      </c>
      <c r="AU135" s="185" t="s">
        <v>83</v>
      </c>
      <c r="AY135" s="17" t="s">
        <v>155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7" t="s">
        <v>81</v>
      </c>
      <c r="BK135" s="186">
        <f>ROUND(I135*H135,2)</f>
        <v>0</v>
      </c>
      <c r="BL135" s="17" t="s">
        <v>161</v>
      </c>
      <c r="BM135" s="185" t="s">
        <v>2825</v>
      </c>
    </row>
    <row r="136" spans="1:65" s="2" customFormat="1" ht="10.199999999999999" x14ac:dyDescent="0.2">
      <c r="A136" s="34"/>
      <c r="B136" s="35"/>
      <c r="C136" s="36"/>
      <c r="D136" s="187" t="s">
        <v>163</v>
      </c>
      <c r="E136" s="36"/>
      <c r="F136" s="188" t="s">
        <v>2826</v>
      </c>
      <c r="G136" s="36"/>
      <c r="H136" s="36"/>
      <c r="I136" s="189"/>
      <c r="J136" s="36"/>
      <c r="K136" s="36"/>
      <c r="L136" s="39"/>
      <c r="M136" s="190"/>
      <c r="N136" s="191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83</v>
      </c>
    </row>
    <row r="137" spans="1:65" s="13" customFormat="1" ht="10.199999999999999" x14ac:dyDescent="0.2">
      <c r="B137" s="192"/>
      <c r="C137" s="193"/>
      <c r="D137" s="194" t="s">
        <v>165</v>
      </c>
      <c r="E137" s="195" t="s">
        <v>19</v>
      </c>
      <c r="F137" s="196" t="s">
        <v>2827</v>
      </c>
      <c r="G137" s="193"/>
      <c r="H137" s="197">
        <v>1.1000000000000001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165</v>
      </c>
      <c r="AU137" s="203" t="s">
        <v>83</v>
      </c>
      <c r="AV137" s="13" t="s">
        <v>83</v>
      </c>
      <c r="AW137" s="13" t="s">
        <v>35</v>
      </c>
      <c r="AX137" s="13" t="s">
        <v>81</v>
      </c>
      <c r="AY137" s="203" t="s">
        <v>155</v>
      </c>
    </row>
    <row r="138" spans="1:65" s="2" customFormat="1" ht="24.15" customHeight="1" x14ac:dyDescent="0.2">
      <c r="A138" s="34"/>
      <c r="B138" s="35"/>
      <c r="C138" s="174" t="s">
        <v>275</v>
      </c>
      <c r="D138" s="174" t="s">
        <v>157</v>
      </c>
      <c r="E138" s="175" t="s">
        <v>2828</v>
      </c>
      <c r="F138" s="176" t="s">
        <v>2829</v>
      </c>
      <c r="G138" s="177" t="s">
        <v>196</v>
      </c>
      <c r="H138" s="178">
        <v>1.4850000000000001</v>
      </c>
      <c r="I138" s="179"/>
      <c r="J138" s="180">
        <f>ROUND(I138*H138,2)</f>
        <v>0</v>
      </c>
      <c r="K138" s="176" t="s">
        <v>160</v>
      </c>
      <c r="L138" s="39"/>
      <c r="M138" s="181" t="s">
        <v>19</v>
      </c>
      <c r="N138" s="182" t="s">
        <v>44</v>
      </c>
      <c r="O138" s="64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5" t="s">
        <v>161</v>
      </c>
      <c r="AT138" s="185" t="s">
        <v>157</v>
      </c>
      <c r="AU138" s="185" t="s">
        <v>83</v>
      </c>
      <c r="AY138" s="17" t="s">
        <v>155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7" t="s">
        <v>81</v>
      </c>
      <c r="BK138" s="186">
        <f>ROUND(I138*H138,2)</f>
        <v>0</v>
      </c>
      <c r="BL138" s="17" t="s">
        <v>161</v>
      </c>
      <c r="BM138" s="185" t="s">
        <v>2830</v>
      </c>
    </row>
    <row r="139" spans="1:65" s="2" customFormat="1" ht="10.199999999999999" x14ac:dyDescent="0.2">
      <c r="A139" s="34"/>
      <c r="B139" s="35"/>
      <c r="C139" s="36"/>
      <c r="D139" s="187" t="s">
        <v>163</v>
      </c>
      <c r="E139" s="36"/>
      <c r="F139" s="188" t="s">
        <v>2831</v>
      </c>
      <c r="G139" s="36"/>
      <c r="H139" s="36"/>
      <c r="I139" s="189"/>
      <c r="J139" s="36"/>
      <c r="K139" s="36"/>
      <c r="L139" s="39"/>
      <c r="M139" s="190"/>
      <c r="N139" s="191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163</v>
      </c>
      <c r="AU139" s="17" t="s">
        <v>83</v>
      </c>
    </row>
    <row r="140" spans="1:65" s="13" customFormat="1" ht="10.199999999999999" x14ac:dyDescent="0.2">
      <c r="B140" s="192"/>
      <c r="C140" s="193"/>
      <c r="D140" s="194" t="s">
        <v>165</v>
      </c>
      <c r="E140" s="195" t="s">
        <v>19</v>
      </c>
      <c r="F140" s="196" t="s">
        <v>2832</v>
      </c>
      <c r="G140" s="193"/>
      <c r="H140" s="197">
        <v>1.4850000000000001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165</v>
      </c>
      <c r="AU140" s="203" t="s">
        <v>83</v>
      </c>
      <c r="AV140" s="13" t="s">
        <v>83</v>
      </c>
      <c r="AW140" s="13" t="s">
        <v>35</v>
      </c>
      <c r="AX140" s="13" t="s">
        <v>81</v>
      </c>
      <c r="AY140" s="203" t="s">
        <v>155</v>
      </c>
    </row>
    <row r="141" spans="1:65" s="2" customFormat="1" ht="24.15" customHeight="1" x14ac:dyDescent="0.2">
      <c r="A141" s="34"/>
      <c r="B141" s="35"/>
      <c r="C141" s="174" t="s">
        <v>7</v>
      </c>
      <c r="D141" s="174" t="s">
        <v>157</v>
      </c>
      <c r="E141" s="175" t="s">
        <v>2833</v>
      </c>
      <c r="F141" s="176" t="s">
        <v>2834</v>
      </c>
      <c r="G141" s="177" t="s">
        <v>103</v>
      </c>
      <c r="H141" s="178">
        <v>4.05</v>
      </c>
      <c r="I141" s="179"/>
      <c r="J141" s="180">
        <f>ROUND(I141*H141,2)</f>
        <v>0</v>
      </c>
      <c r="K141" s="176" t="s">
        <v>160</v>
      </c>
      <c r="L141" s="39"/>
      <c r="M141" s="181" t="s">
        <v>19</v>
      </c>
      <c r="N141" s="182" t="s">
        <v>44</v>
      </c>
      <c r="O141" s="64"/>
      <c r="P141" s="183">
        <f>O141*H141</f>
        <v>0</v>
      </c>
      <c r="Q141" s="183">
        <v>6.3200000000000001E-3</v>
      </c>
      <c r="R141" s="183">
        <f>Q141*H141</f>
        <v>2.5596000000000001E-2</v>
      </c>
      <c r="S141" s="183">
        <v>0</v>
      </c>
      <c r="T141" s="18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5" t="s">
        <v>161</v>
      </c>
      <c r="AT141" s="185" t="s">
        <v>157</v>
      </c>
      <c r="AU141" s="185" t="s">
        <v>83</v>
      </c>
      <c r="AY141" s="17" t="s">
        <v>155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7" t="s">
        <v>81</v>
      </c>
      <c r="BK141" s="186">
        <f>ROUND(I141*H141,2)</f>
        <v>0</v>
      </c>
      <c r="BL141" s="17" t="s">
        <v>161</v>
      </c>
      <c r="BM141" s="185" t="s">
        <v>2835</v>
      </c>
    </row>
    <row r="142" spans="1:65" s="2" customFormat="1" ht="10.199999999999999" x14ac:dyDescent="0.2">
      <c r="A142" s="34"/>
      <c r="B142" s="35"/>
      <c r="C142" s="36"/>
      <c r="D142" s="187" t="s">
        <v>163</v>
      </c>
      <c r="E142" s="36"/>
      <c r="F142" s="188" t="s">
        <v>2836</v>
      </c>
      <c r="G142" s="36"/>
      <c r="H142" s="36"/>
      <c r="I142" s="189"/>
      <c r="J142" s="36"/>
      <c r="K142" s="36"/>
      <c r="L142" s="39"/>
      <c r="M142" s="190"/>
      <c r="N142" s="191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83</v>
      </c>
    </row>
    <row r="143" spans="1:65" s="13" customFormat="1" ht="10.199999999999999" x14ac:dyDescent="0.2">
      <c r="B143" s="192"/>
      <c r="C143" s="193"/>
      <c r="D143" s="194" t="s">
        <v>165</v>
      </c>
      <c r="E143" s="195" t="s">
        <v>19</v>
      </c>
      <c r="F143" s="196" t="s">
        <v>2837</v>
      </c>
      <c r="G143" s="193"/>
      <c r="H143" s="197">
        <v>4.05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165</v>
      </c>
      <c r="AU143" s="203" t="s">
        <v>83</v>
      </c>
      <c r="AV143" s="13" t="s">
        <v>83</v>
      </c>
      <c r="AW143" s="13" t="s">
        <v>35</v>
      </c>
      <c r="AX143" s="13" t="s">
        <v>81</v>
      </c>
      <c r="AY143" s="203" t="s">
        <v>155</v>
      </c>
    </row>
    <row r="144" spans="1:65" s="2" customFormat="1" ht="16.5" customHeight="1" x14ac:dyDescent="0.2">
      <c r="A144" s="34"/>
      <c r="B144" s="35"/>
      <c r="C144" s="174" t="s">
        <v>285</v>
      </c>
      <c r="D144" s="174" t="s">
        <v>157</v>
      </c>
      <c r="E144" s="175" t="s">
        <v>2838</v>
      </c>
      <c r="F144" s="176" t="s">
        <v>2839</v>
      </c>
      <c r="G144" s="177" t="s">
        <v>203</v>
      </c>
      <c r="H144" s="178">
        <v>0.04</v>
      </c>
      <c r="I144" s="179"/>
      <c r="J144" s="180">
        <f>ROUND(I144*H144,2)</f>
        <v>0</v>
      </c>
      <c r="K144" s="176" t="s">
        <v>160</v>
      </c>
      <c r="L144" s="39"/>
      <c r="M144" s="181" t="s">
        <v>19</v>
      </c>
      <c r="N144" s="182" t="s">
        <v>44</v>
      </c>
      <c r="O144" s="64"/>
      <c r="P144" s="183">
        <f>O144*H144</f>
        <v>0</v>
      </c>
      <c r="Q144" s="183">
        <v>0.85540000000000005</v>
      </c>
      <c r="R144" s="183">
        <f>Q144*H144</f>
        <v>3.4216000000000003E-2</v>
      </c>
      <c r="S144" s="183">
        <v>0</v>
      </c>
      <c r="T144" s="18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5" t="s">
        <v>161</v>
      </c>
      <c r="AT144" s="185" t="s">
        <v>157</v>
      </c>
      <c r="AU144" s="185" t="s">
        <v>83</v>
      </c>
      <c r="AY144" s="17" t="s">
        <v>155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81</v>
      </c>
      <c r="BK144" s="186">
        <f>ROUND(I144*H144,2)</f>
        <v>0</v>
      </c>
      <c r="BL144" s="17" t="s">
        <v>161</v>
      </c>
      <c r="BM144" s="185" t="s">
        <v>2840</v>
      </c>
    </row>
    <row r="145" spans="1:65" s="2" customFormat="1" ht="10.199999999999999" x14ac:dyDescent="0.2">
      <c r="A145" s="34"/>
      <c r="B145" s="35"/>
      <c r="C145" s="36"/>
      <c r="D145" s="187" t="s">
        <v>163</v>
      </c>
      <c r="E145" s="36"/>
      <c r="F145" s="188" t="s">
        <v>2841</v>
      </c>
      <c r="G145" s="36"/>
      <c r="H145" s="36"/>
      <c r="I145" s="189"/>
      <c r="J145" s="36"/>
      <c r="K145" s="36"/>
      <c r="L145" s="39"/>
      <c r="M145" s="190"/>
      <c r="N145" s="191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83</v>
      </c>
    </row>
    <row r="146" spans="1:65" s="13" customFormat="1" ht="10.199999999999999" x14ac:dyDescent="0.2">
      <c r="B146" s="192"/>
      <c r="C146" s="193"/>
      <c r="D146" s="194" t="s">
        <v>165</v>
      </c>
      <c r="E146" s="195" t="s">
        <v>19</v>
      </c>
      <c r="F146" s="196" t="s">
        <v>2842</v>
      </c>
      <c r="G146" s="193"/>
      <c r="H146" s="197">
        <v>0.04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165</v>
      </c>
      <c r="AU146" s="203" t="s">
        <v>83</v>
      </c>
      <c r="AV146" s="13" t="s">
        <v>83</v>
      </c>
      <c r="AW146" s="13" t="s">
        <v>35</v>
      </c>
      <c r="AX146" s="13" t="s">
        <v>81</v>
      </c>
      <c r="AY146" s="203" t="s">
        <v>155</v>
      </c>
    </row>
    <row r="147" spans="1:65" s="12" customFormat="1" ht="22.8" customHeight="1" x14ac:dyDescent="0.25">
      <c r="B147" s="158"/>
      <c r="C147" s="159"/>
      <c r="D147" s="160" t="s">
        <v>72</v>
      </c>
      <c r="E147" s="172" t="s">
        <v>200</v>
      </c>
      <c r="F147" s="172" t="s">
        <v>2843</v>
      </c>
      <c r="G147" s="159"/>
      <c r="H147" s="159"/>
      <c r="I147" s="162"/>
      <c r="J147" s="173">
        <f>BK147</f>
        <v>0</v>
      </c>
      <c r="K147" s="159"/>
      <c r="L147" s="164"/>
      <c r="M147" s="165"/>
      <c r="N147" s="166"/>
      <c r="O147" s="166"/>
      <c r="P147" s="167">
        <f>SUM(P148:P171)</f>
        <v>0</v>
      </c>
      <c r="Q147" s="166"/>
      <c r="R147" s="167">
        <f>SUM(R148:R171)</f>
        <v>2.2904871999999998</v>
      </c>
      <c r="S147" s="166"/>
      <c r="T147" s="168">
        <f>SUM(T148:T171)</f>
        <v>0</v>
      </c>
      <c r="AR147" s="169" t="s">
        <v>81</v>
      </c>
      <c r="AT147" s="170" t="s">
        <v>72</v>
      </c>
      <c r="AU147" s="170" t="s">
        <v>81</v>
      </c>
      <c r="AY147" s="169" t="s">
        <v>155</v>
      </c>
      <c r="BK147" s="171">
        <f>SUM(BK148:BK171)</f>
        <v>0</v>
      </c>
    </row>
    <row r="148" spans="1:65" s="2" customFormat="1" ht="16.5" customHeight="1" x14ac:dyDescent="0.2">
      <c r="A148" s="34"/>
      <c r="B148" s="35"/>
      <c r="C148" s="174" t="s">
        <v>290</v>
      </c>
      <c r="D148" s="174" t="s">
        <v>157</v>
      </c>
      <c r="E148" s="175" t="s">
        <v>2844</v>
      </c>
      <c r="F148" s="176" t="s">
        <v>2845</v>
      </c>
      <c r="G148" s="177" t="s">
        <v>171</v>
      </c>
      <c r="H148" s="178">
        <v>1</v>
      </c>
      <c r="I148" s="179"/>
      <c r="J148" s="180">
        <f>ROUND(I148*H148,2)</f>
        <v>0</v>
      </c>
      <c r="K148" s="176" t="s">
        <v>160</v>
      </c>
      <c r="L148" s="39"/>
      <c r="M148" s="181" t="s">
        <v>19</v>
      </c>
      <c r="N148" s="182" t="s">
        <v>44</v>
      </c>
      <c r="O148" s="64"/>
      <c r="P148" s="183">
        <f>O148*H148</f>
        <v>0</v>
      </c>
      <c r="Q148" s="183">
        <v>1.12181</v>
      </c>
      <c r="R148" s="183">
        <f>Q148*H148</f>
        <v>1.12181</v>
      </c>
      <c r="S148" s="183">
        <v>0</v>
      </c>
      <c r="T148" s="18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5" t="s">
        <v>161</v>
      </c>
      <c r="AT148" s="185" t="s">
        <v>157</v>
      </c>
      <c r="AU148" s="185" t="s">
        <v>83</v>
      </c>
      <c r="AY148" s="17" t="s">
        <v>155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7" t="s">
        <v>81</v>
      </c>
      <c r="BK148" s="186">
        <f>ROUND(I148*H148,2)</f>
        <v>0</v>
      </c>
      <c r="BL148" s="17" t="s">
        <v>161</v>
      </c>
      <c r="BM148" s="185" t="s">
        <v>2846</v>
      </c>
    </row>
    <row r="149" spans="1:65" s="2" customFormat="1" ht="10.199999999999999" x14ac:dyDescent="0.2">
      <c r="A149" s="34"/>
      <c r="B149" s="35"/>
      <c r="C149" s="36"/>
      <c r="D149" s="187" t="s">
        <v>163</v>
      </c>
      <c r="E149" s="36"/>
      <c r="F149" s="188" t="s">
        <v>2847</v>
      </c>
      <c r="G149" s="36"/>
      <c r="H149" s="36"/>
      <c r="I149" s="189"/>
      <c r="J149" s="36"/>
      <c r="K149" s="36"/>
      <c r="L149" s="39"/>
      <c r="M149" s="190"/>
      <c r="N149" s="191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83</v>
      </c>
    </row>
    <row r="150" spans="1:65" s="2" customFormat="1" ht="24.15" customHeight="1" x14ac:dyDescent="0.2">
      <c r="A150" s="34"/>
      <c r="B150" s="35"/>
      <c r="C150" s="174" t="s">
        <v>295</v>
      </c>
      <c r="D150" s="174" t="s">
        <v>157</v>
      </c>
      <c r="E150" s="175" t="s">
        <v>2848</v>
      </c>
      <c r="F150" s="176" t="s">
        <v>2849</v>
      </c>
      <c r="G150" s="177" t="s">
        <v>307</v>
      </c>
      <c r="H150" s="178">
        <v>5.5</v>
      </c>
      <c r="I150" s="179"/>
      <c r="J150" s="180">
        <f>ROUND(I150*H150,2)</f>
        <v>0</v>
      </c>
      <c r="K150" s="176" t="s">
        <v>160</v>
      </c>
      <c r="L150" s="39"/>
      <c r="M150" s="181" t="s">
        <v>19</v>
      </c>
      <c r="N150" s="182" t="s">
        <v>44</v>
      </c>
      <c r="O150" s="64"/>
      <c r="P150" s="183">
        <f>O150*H150</f>
        <v>0</v>
      </c>
      <c r="Q150" s="183">
        <v>7.4599999999999996E-3</v>
      </c>
      <c r="R150" s="183">
        <f>Q150*H150</f>
        <v>4.1029999999999997E-2</v>
      </c>
      <c r="S150" s="183">
        <v>0</v>
      </c>
      <c r="T150" s="18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5" t="s">
        <v>161</v>
      </c>
      <c r="AT150" s="185" t="s">
        <v>157</v>
      </c>
      <c r="AU150" s="185" t="s">
        <v>83</v>
      </c>
      <c r="AY150" s="17" t="s">
        <v>155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7" t="s">
        <v>81</v>
      </c>
      <c r="BK150" s="186">
        <f>ROUND(I150*H150,2)</f>
        <v>0</v>
      </c>
      <c r="BL150" s="17" t="s">
        <v>161</v>
      </c>
      <c r="BM150" s="185" t="s">
        <v>2850</v>
      </c>
    </row>
    <row r="151" spans="1:65" s="2" customFormat="1" ht="10.199999999999999" x14ac:dyDescent="0.2">
      <c r="A151" s="34"/>
      <c r="B151" s="35"/>
      <c r="C151" s="36"/>
      <c r="D151" s="187" t="s">
        <v>163</v>
      </c>
      <c r="E151" s="36"/>
      <c r="F151" s="188" t="s">
        <v>2851</v>
      </c>
      <c r="G151" s="36"/>
      <c r="H151" s="36"/>
      <c r="I151" s="189"/>
      <c r="J151" s="36"/>
      <c r="K151" s="36"/>
      <c r="L151" s="39"/>
      <c r="M151" s="190"/>
      <c r="N151" s="191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83</v>
      </c>
    </row>
    <row r="152" spans="1:65" s="13" customFormat="1" ht="10.199999999999999" x14ac:dyDescent="0.2">
      <c r="B152" s="192"/>
      <c r="C152" s="193"/>
      <c r="D152" s="194" t="s">
        <v>165</v>
      </c>
      <c r="E152" s="195" t="s">
        <v>19</v>
      </c>
      <c r="F152" s="196" t="s">
        <v>2852</v>
      </c>
      <c r="G152" s="193"/>
      <c r="H152" s="197">
        <v>5.5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165</v>
      </c>
      <c r="AU152" s="203" t="s">
        <v>83</v>
      </c>
      <c r="AV152" s="13" t="s">
        <v>83</v>
      </c>
      <c r="AW152" s="13" t="s">
        <v>35</v>
      </c>
      <c r="AX152" s="13" t="s">
        <v>81</v>
      </c>
      <c r="AY152" s="203" t="s">
        <v>155</v>
      </c>
    </row>
    <row r="153" spans="1:65" s="2" customFormat="1" ht="21.75" customHeight="1" x14ac:dyDescent="0.2">
      <c r="A153" s="34"/>
      <c r="B153" s="35"/>
      <c r="C153" s="174" t="s">
        <v>304</v>
      </c>
      <c r="D153" s="174" t="s">
        <v>157</v>
      </c>
      <c r="E153" s="175" t="s">
        <v>2853</v>
      </c>
      <c r="F153" s="176" t="s">
        <v>2854</v>
      </c>
      <c r="G153" s="177" t="s">
        <v>171</v>
      </c>
      <c r="H153" s="178">
        <v>3</v>
      </c>
      <c r="I153" s="179"/>
      <c r="J153" s="180">
        <f>ROUND(I153*H153,2)</f>
        <v>0</v>
      </c>
      <c r="K153" s="176" t="s">
        <v>160</v>
      </c>
      <c r="L153" s="39"/>
      <c r="M153" s="181" t="s">
        <v>19</v>
      </c>
      <c r="N153" s="182" t="s">
        <v>44</v>
      </c>
      <c r="O153" s="64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5" t="s">
        <v>161</v>
      </c>
      <c r="AT153" s="185" t="s">
        <v>157</v>
      </c>
      <c r="AU153" s="185" t="s">
        <v>83</v>
      </c>
      <c r="AY153" s="17" t="s">
        <v>155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7" t="s">
        <v>81</v>
      </c>
      <c r="BK153" s="186">
        <f>ROUND(I153*H153,2)</f>
        <v>0</v>
      </c>
      <c r="BL153" s="17" t="s">
        <v>161</v>
      </c>
      <c r="BM153" s="185" t="s">
        <v>2855</v>
      </c>
    </row>
    <row r="154" spans="1:65" s="2" customFormat="1" ht="10.199999999999999" x14ac:dyDescent="0.2">
      <c r="A154" s="34"/>
      <c r="B154" s="35"/>
      <c r="C154" s="36"/>
      <c r="D154" s="187" t="s">
        <v>163</v>
      </c>
      <c r="E154" s="36"/>
      <c r="F154" s="188" t="s">
        <v>2856</v>
      </c>
      <c r="G154" s="36"/>
      <c r="H154" s="36"/>
      <c r="I154" s="189"/>
      <c r="J154" s="36"/>
      <c r="K154" s="36"/>
      <c r="L154" s="39"/>
      <c r="M154" s="190"/>
      <c r="N154" s="191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83</v>
      </c>
    </row>
    <row r="155" spans="1:65" s="2" customFormat="1" ht="16.5" customHeight="1" x14ac:dyDescent="0.2">
      <c r="A155" s="34"/>
      <c r="B155" s="35"/>
      <c r="C155" s="215" t="s">
        <v>318</v>
      </c>
      <c r="D155" s="215" t="s">
        <v>336</v>
      </c>
      <c r="E155" s="216" t="s">
        <v>2857</v>
      </c>
      <c r="F155" s="217" t="s">
        <v>2858</v>
      </c>
      <c r="G155" s="218" t="s">
        <v>171</v>
      </c>
      <c r="H155" s="219">
        <v>3</v>
      </c>
      <c r="I155" s="220"/>
      <c r="J155" s="221">
        <f>ROUND(I155*H155,2)</f>
        <v>0</v>
      </c>
      <c r="K155" s="217" t="s">
        <v>160</v>
      </c>
      <c r="L155" s="222"/>
      <c r="M155" s="223" t="s">
        <v>19</v>
      </c>
      <c r="N155" s="224" t="s">
        <v>44</v>
      </c>
      <c r="O155" s="64"/>
      <c r="P155" s="183">
        <f>O155*H155</f>
        <v>0</v>
      </c>
      <c r="Q155" s="183">
        <v>3.5E-4</v>
      </c>
      <c r="R155" s="183">
        <f>Q155*H155</f>
        <v>1.0499999999999999E-3</v>
      </c>
      <c r="S155" s="183">
        <v>0</v>
      </c>
      <c r="T155" s="18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5" t="s">
        <v>200</v>
      </c>
      <c r="AT155" s="185" t="s">
        <v>336</v>
      </c>
      <c r="AU155" s="185" t="s">
        <v>83</v>
      </c>
      <c r="AY155" s="17" t="s">
        <v>155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7" t="s">
        <v>81</v>
      </c>
      <c r="BK155" s="186">
        <f>ROUND(I155*H155,2)</f>
        <v>0</v>
      </c>
      <c r="BL155" s="17" t="s">
        <v>161</v>
      </c>
      <c r="BM155" s="185" t="s">
        <v>2859</v>
      </c>
    </row>
    <row r="156" spans="1:65" s="2" customFormat="1" ht="16.5" customHeight="1" x14ac:dyDescent="0.2">
      <c r="A156" s="34"/>
      <c r="B156" s="35"/>
      <c r="C156" s="174" t="s">
        <v>323</v>
      </c>
      <c r="D156" s="174" t="s">
        <v>157</v>
      </c>
      <c r="E156" s="175" t="s">
        <v>2860</v>
      </c>
      <c r="F156" s="176" t="s">
        <v>2861</v>
      </c>
      <c r="G156" s="177" t="s">
        <v>171</v>
      </c>
      <c r="H156" s="178">
        <v>3</v>
      </c>
      <c r="I156" s="179"/>
      <c r="J156" s="180">
        <f>ROUND(I156*H156,2)</f>
        <v>0</v>
      </c>
      <c r="K156" s="176" t="s">
        <v>160</v>
      </c>
      <c r="L156" s="39"/>
      <c r="M156" s="181" t="s">
        <v>19</v>
      </c>
      <c r="N156" s="182" t="s">
        <v>44</v>
      </c>
      <c r="O156" s="64"/>
      <c r="P156" s="183">
        <f>O156*H156</f>
        <v>0</v>
      </c>
      <c r="Q156" s="183">
        <v>3.9269999999999999E-2</v>
      </c>
      <c r="R156" s="183">
        <f>Q156*H156</f>
        <v>0.11781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161</v>
      </c>
      <c r="AT156" s="185" t="s">
        <v>157</v>
      </c>
      <c r="AU156" s="185" t="s">
        <v>83</v>
      </c>
      <c r="AY156" s="17" t="s">
        <v>155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7" t="s">
        <v>81</v>
      </c>
      <c r="BK156" s="186">
        <f>ROUND(I156*H156,2)</f>
        <v>0</v>
      </c>
      <c r="BL156" s="17" t="s">
        <v>161</v>
      </c>
      <c r="BM156" s="185" t="s">
        <v>2862</v>
      </c>
    </row>
    <row r="157" spans="1:65" s="2" customFormat="1" ht="10.199999999999999" x14ac:dyDescent="0.2">
      <c r="A157" s="34"/>
      <c r="B157" s="35"/>
      <c r="C157" s="36"/>
      <c r="D157" s="187" t="s">
        <v>163</v>
      </c>
      <c r="E157" s="36"/>
      <c r="F157" s="188" t="s">
        <v>2863</v>
      </c>
      <c r="G157" s="36"/>
      <c r="H157" s="36"/>
      <c r="I157" s="189"/>
      <c r="J157" s="36"/>
      <c r="K157" s="36"/>
      <c r="L157" s="39"/>
      <c r="M157" s="190"/>
      <c r="N157" s="191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83</v>
      </c>
    </row>
    <row r="158" spans="1:65" s="2" customFormat="1" ht="16.5" customHeight="1" x14ac:dyDescent="0.2">
      <c r="A158" s="34"/>
      <c r="B158" s="35"/>
      <c r="C158" s="215" t="s">
        <v>329</v>
      </c>
      <c r="D158" s="215" t="s">
        <v>336</v>
      </c>
      <c r="E158" s="216" t="s">
        <v>2864</v>
      </c>
      <c r="F158" s="217" t="s">
        <v>2865</v>
      </c>
      <c r="G158" s="218" t="s">
        <v>171</v>
      </c>
      <c r="H158" s="219">
        <v>3</v>
      </c>
      <c r="I158" s="220"/>
      <c r="J158" s="221">
        <f>ROUND(I158*H158,2)</f>
        <v>0</v>
      </c>
      <c r="K158" s="217" t="s">
        <v>160</v>
      </c>
      <c r="L158" s="222"/>
      <c r="M158" s="223" t="s">
        <v>19</v>
      </c>
      <c r="N158" s="224" t="s">
        <v>44</v>
      </c>
      <c r="O158" s="64"/>
      <c r="P158" s="183">
        <f>O158*H158</f>
        <v>0</v>
      </c>
      <c r="Q158" s="183">
        <v>0.28799999999999998</v>
      </c>
      <c r="R158" s="183">
        <f>Q158*H158</f>
        <v>0.86399999999999988</v>
      </c>
      <c r="S158" s="183">
        <v>0</v>
      </c>
      <c r="T158" s="18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5" t="s">
        <v>200</v>
      </c>
      <c r="AT158" s="185" t="s">
        <v>336</v>
      </c>
      <c r="AU158" s="185" t="s">
        <v>83</v>
      </c>
      <c r="AY158" s="17" t="s">
        <v>155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7" t="s">
        <v>81</v>
      </c>
      <c r="BK158" s="186">
        <f>ROUND(I158*H158,2)</f>
        <v>0</v>
      </c>
      <c r="BL158" s="17" t="s">
        <v>161</v>
      </c>
      <c r="BM158" s="185" t="s">
        <v>2866</v>
      </c>
    </row>
    <row r="159" spans="1:65" s="2" customFormat="1" ht="16.5" customHeight="1" x14ac:dyDescent="0.2">
      <c r="A159" s="34"/>
      <c r="B159" s="35"/>
      <c r="C159" s="174" t="s">
        <v>335</v>
      </c>
      <c r="D159" s="174" t="s">
        <v>157</v>
      </c>
      <c r="E159" s="175" t="s">
        <v>2867</v>
      </c>
      <c r="F159" s="176" t="s">
        <v>2868</v>
      </c>
      <c r="G159" s="177" t="s">
        <v>171</v>
      </c>
      <c r="H159" s="178">
        <v>2</v>
      </c>
      <c r="I159" s="179"/>
      <c r="J159" s="180">
        <f>ROUND(I159*H159,2)</f>
        <v>0</v>
      </c>
      <c r="K159" s="176" t="s">
        <v>160</v>
      </c>
      <c r="L159" s="39"/>
      <c r="M159" s="181" t="s">
        <v>19</v>
      </c>
      <c r="N159" s="182" t="s">
        <v>44</v>
      </c>
      <c r="O159" s="64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5" t="s">
        <v>161</v>
      </c>
      <c r="AT159" s="185" t="s">
        <v>157</v>
      </c>
      <c r="AU159" s="185" t="s">
        <v>83</v>
      </c>
      <c r="AY159" s="17" t="s">
        <v>155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7" t="s">
        <v>81</v>
      </c>
      <c r="BK159" s="186">
        <f>ROUND(I159*H159,2)</f>
        <v>0</v>
      </c>
      <c r="BL159" s="17" t="s">
        <v>161</v>
      </c>
      <c r="BM159" s="185" t="s">
        <v>2869</v>
      </c>
    </row>
    <row r="160" spans="1:65" s="2" customFormat="1" ht="10.199999999999999" x14ac:dyDescent="0.2">
      <c r="A160" s="34"/>
      <c r="B160" s="35"/>
      <c r="C160" s="36"/>
      <c r="D160" s="187" t="s">
        <v>163</v>
      </c>
      <c r="E160" s="36"/>
      <c r="F160" s="188" t="s">
        <v>2870</v>
      </c>
      <c r="G160" s="36"/>
      <c r="H160" s="36"/>
      <c r="I160" s="189"/>
      <c r="J160" s="36"/>
      <c r="K160" s="36"/>
      <c r="L160" s="39"/>
      <c r="M160" s="190"/>
      <c r="N160" s="191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83</v>
      </c>
    </row>
    <row r="161" spans="1:65" s="2" customFormat="1" ht="21.75" customHeight="1" x14ac:dyDescent="0.2">
      <c r="A161" s="34"/>
      <c r="B161" s="35"/>
      <c r="C161" s="174" t="s">
        <v>340</v>
      </c>
      <c r="D161" s="174" t="s">
        <v>157</v>
      </c>
      <c r="E161" s="175" t="s">
        <v>2871</v>
      </c>
      <c r="F161" s="176" t="s">
        <v>2872</v>
      </c>
      <c r="G161" s="177" t="s">
        <v>196</v>
      </c>
      <c r="H161" s="178">
        <v>5.9279999999999999</v>
      </c>
      <c r="I161" s="179"/>
      <c r="J161" s="180">
        <f>ROUND(I161*H161,2)</f>
        <v>0</v>
      </c>
      <c r="K161" s="176" t="s">
        <v>160</v>
      </c>
      <c r="L161" s="39"/>
      <c r="M161" s="181" t="s">
        <v>19</v>
      </c>
      <c r="N161" s="182" t="s">
        <v>44</v>
      </c>
      <c r="O161" s="64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5" t="s">
        <v>161</v>
      </c>
      <c r="AT161" s="185" t="s">
        <v>157</v>
      </c>
      <c r="AU161" s="185" t="s">
        <v>83</v>
      </c>
      <c r="AY161" s="17" t="s">
        <v>155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7" t="s">
        <v>81</v>
      </c>
      <c r="BK161" s="186">
        <f>ROUND(I161*H161,2)</f>
        <v>0</v>
      </c>
      <c r="BL161" s="17" t="s">
        <v>161</v>
      </c>
      <c r="BM161" s="185" t="s">
        <v>2873</v>
      </c>
    </row>
    <row r="162" spans="1:65" s="2" customFormat="1" ht="10.199999999999999" x14ac:dyDescent="0.2">
      <c r="A162" s="34"/>
      <c r="B162" s="35"/>
      <c r="C162" s="36"/>
      <c r="D162" s="187" t="s">
        <v>163</v>
      </c>
      <c r="E162" s="36"/>
      <c r="F162" s="188" t="s">
        <v>2874</v>
      </c>
      <c r="G162" s="36"/>
      <c r="H162" s="36"/>
      <c r="I162" s="189"/>
      <c r="J162" s="36"/>
      <c r="K162" s="36"/>
      <c r="L162" s="39"/>
      <c r="M162" s="190"/>
      <c r="N162" s="191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163</v>
      </c>
      <c r="AU162" s="17" t="s">
        <v>83</v>
      </c>
    </row>
    <row r="163" spans="1:65" s="13" customFormat="1" ht="10.199999999999999" x14ac:dyDescent="0.2">
      <c r="B163" s="192"/>
      <c r="C163" s="193"/>
      <c r="D163" s="194" t="s">
        <v>165</v>
      </c>
      <c r="E163" s="195" t="s">
        <v>19</v>
      </c>
      <c r="F163" s="196" t="s">
        <v>2875</v>
      </c>
      <c r="G163" s="193"/>
      <c r="H163" s="197">
        <v>5.9279999999999999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165</v>
      </c>
      <c r="AU163" s="203" t="s">
        <v>83</v>
      </c>
      <c r="AV163" s="13" t="s">
        <v>83</v>
      </c>
      <c r="AW163" s="13" t="s">
        <v>35</v>
      </c>
      <c r="AX163" s="13" t="s">
        <v>81</v>
      </c>
      <c r="AY163" s="203" t="s">
        <v>155</v>
      </c>
    </row>
    <row r="164" spans="1:65" s="2" customFormat="1" ht="16.5" customHeight="1" x14ac:dyDescent="0.2">
      <c r="A164" s="34"/>
      <c r="B164" s="35"/>
      <c r="C164" s="174" t="s">
        <v>344</v>
      </c>
      <c r="D164" s="174" t="s">
        <v>157</v>
      </c>
      <c r="E164" s="175" t="s">
        <v>2876</v>
      </c>
      <c r="F164" s="176" t="s">
        <v>2877</v>
      </c>
      <c r="G164" s="177" t="s">
        <v>196</v>
      </c>
      <c r="H164" s="178">
        <v>1</v>
      </c>
      <c r="I164" s="179"/>
      <c r="J164" s="180">
        <f>ROUND(I164*H164,2)</f>
        <v>0</v>
      </c>
      <c r="K164" s="176" t="s">
        <v>160</v>
      </c>
      <c r="L164" s="39"/>
      <c r="M164" s="181" t="s">
        <v>19</v>
      </c>
      <c r="N164" s="182" t="s">
        <v>44</v>
      </c>
      <c r="O164" s="64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5" t="s">
        <v>161</v>
      </c>
      <c r="AT164" s="185" t="s">
        <v>157</v>
      </c>
      <c r="AU164" s="185" t="s">
        <v>83</v>
      </c>
      <c r="AY164" s="17" t="s">
        <v>155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81</v>
      </c>
      <c r="BK164" s="186">
        <f>ROUND(I164*H164,2)</f>
        <v>0</v>
      </c>
      <c r="BL164" s="17" t="s">
        <v>161</v>
      </c>
      <c r="BM164" s="185" t="s">
        <v>2878</v>
      </c>
    </row>
    <row r="165" spans="1:65" s="2" customFormat="1" ht="10.199999999999999" x14ac:dyDescent="0.2">
      <c r="A165" s="34"/>
      <c r="B165" s="35"/>
      <c r="C165" s="36"/>
      <c r="D165" s="187" t="s">
        <v>163</v>
      </c>
      <c r="E165" s="36"/>
      <c r="F165" s="188" t="s">
        <v>2879</v>
      </c>
      <c r="G165" s="36"/>
      <c r="H165" s="36"/>
      <c r="I165" s="189"/>
      <c r="J165" s="36"/>
      <c r="K165" s="36"/>
      <c r="L165" s="39"/>
      <c r="M165" s="190"/>
      <c r="N165" s="191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163</v>
      </c>
      <c r="AU165" s="17" t="s">
        <v>83</v>
      </c>
    </row>
    <row r="166" spans="1:65" s="2" customFormat="1" ht="16.5" customHeight="1" x14ac:dyDescent="0.2">
      <c r="A166" s="34"/>
      <c r="B166" s="35"/>
      <c r="C166" s="174" t="s">
        <v>349</v>
      </c>
      <c r="D166" s="174" t="s">
        <v>157</v>
      </c>
      <c r="E166" s="175" t="s">
        <v>2880</v>
      </c>
      <c r="F166" s="176" t="s">
        <v>2881</v>
      </c>
      <c r="G166" s="177" t="s">
        <v>103</v>
      </c>
      <c r="H166" s="178">
        <v>22.36</v>
      </c>
      <c r="I166" s="179"/>
      <c r="J166" s="180">
        <f>ROUND(I166*H166,2)</f>
        <v>0</v>
      </c>
      <c r="K166" s="176" t="s">
        <v>160</v>
      </c>
      <c r="L166" s="39"/>
      <c r="M166" s="181" t="s">
        <v>19</v>
      </c>
      <c r="N166" s="182" t="s">
        <v>44</v>
      </c>
      <c r="O166" s="64"/>
      <c r="P166" s="183">
        <f>O166*H166</f>
        <v>0</v>
      </c>
      <c r="Q166" s="183">
        <v>4.0200000000000001E-3</v>
      </c>
      <c r="R166" s="183">
        <f>Q166*H166</f>
        <v>8.98872E-2</v>
      </c>
      <c r="S166" s="183">
        <v>0</v>
      </c>
      <c r="T166" s="18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5" t="s">
        <v>161</v>
      </c>
      <c r="AT166" s="185" t="s">
        <v>157</v>
      </c>
      <c r="AU166" s="185" t="s">
        <v>83</v>
      </c>
      <c r="AY166" s="17" t="s">
        <v>155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7" t="s">
        <v>81</v>
      </c>
      <c r="BK166" s="186">
        <f>ROUND(I166*H166,2)</f>
        <v>0</v>
      </c>
      <c r="BL166" s="17" t="s">
        <v>161</v>
      </c>
      <c r="BM166" s="185" t="s">
        <v>2882</v>
      </c>
    </row>
    <row r="167" spans="1:65" s="2" customFormat="1" ht="10.199999999999999" x14ac:dyDescent="0.2">
      <c r="A167" s="34"/>
      <c r="B167" s="35"/>
      <c r="C167" s="36"/>
      <c r="D167" s="187" t="s">
        <v>163</v>
      </c>
      <c r="E167" s="36"/>
      <c r="F167" s="188" t="s">
        <v>2883</v>
      </c>
      <c r="G167" s="36"/>
      <c r="H167" s="36"/>
      <c r="I167" s="189"/>
      <c r="J167" s="36"/>
      <c r="K167" s="36"/>
      <c r="L167" s="39"/>
      <c r="M167" s="190"/>
      <c r="N167" s="191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163</v>
      </c>
      <c r="AU167" s="17" t="s">
        <v>83</v>
      </c>
    </row>
    <row r="168" spans="1:65" s="13" customFormat="1" ht="10.199999999999999" x14ac:dyDescent="0.2">
      <c r="B168" s="192"/>
      <c r="C168" s="193"/>
      <c r="D168" s="194" t="s">
        <v>165</v>
      </c>
      <c r="E168" s="195" t="s">
        <v>19</v>
      </c>
      <c r="F168" s="196" t="s">
        <v>2884</v>
      </c>
      <c r="G168" s="193"/>
      <c r="H168" s="197">
        <v>22.36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165</v>
      </c>
      <c r="AU168" s="203" t="s">
        <v>83</v>
      </c>
      <c r="AV168" s="13" t="s">
        <v>83</v>
      </c>
      <c r="AW168" s="13" t="s">
        <v>35</v>
      </c>
      <c r="AX168" s="13" t="s">
        <v>81</v>
      </c>
      <c r="AY168" s="203" t="s">
        <v>155</v>
      </c>
    </row>
    <row r="169" spans="1:65" s="2" customFormat="1" ht="24.15" customHeight="1" x14ac:dyDescent="0.2">
      <c r="A169" s="34"/>
      <c r="B169" s="35"/>
      <c r="C169" s="174" t="s">
        <v>355</v>
      </c>
      <c r="D169" s="174" t="s">
        <v>157</v>
      </c>
      <c r="E169" s="175" t="s">
        <v>2885</v>
      </c>
      <c r="F169" s="176" t="s">
        <v>2886</v>
      </c>
      <c r="G169" s="177" t="s">
        <v>1422</v>
      </c>
      <c r="H169" s="178">
        <v>15</v>
      </c>
      <c r="I169" s="179"/>
      <c r="J169" s="180">
        <f>ROUND(I169*H169,2)</f>
        <v>0</v>
      </c>
      <c r="K169" s="176" t="s">
        <v>160</v>
      </c>
      <c r="L169" s="39"/>
      <c r="M169" s="181" t="s">
        <v>19</v>
      </c>
      <c r="N169" s="182" t="s">
        <v>44</v>
      </c>
      <c r="O169" s="64"/>
      <c r="P169" s="183">
        <f>O169*H169</f>
        <v>0</v>
      </c>
      <c r="Q169" s="183">
        <v>2.3400000000000001E-3</v>
      </c>
      <c r="R169" s="183">
        <f>Q169*H169</f>
        <v>3.5099999999999999E-2</v>
      </c>
      <c r="S169" s="183">
        <v>0</v>
      </c>
      <c r="T169" s="18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5" t="s">
        <v>161</v>
      </c>
      <c r="AT169" s="185" t="s">
        <v>157</v>
      </c>
      <c r="AU169" s="185" t="s">
        <v>83</v>
      </c>
      <c r="AY169" s="17" t="s">
        <v>155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81</v>
      </c>
      <c r="BK169" s="186">
        <f>ROUND(I169*H169,2)</f>
        <v>0</v>
      </c>
      <c r="BL169" s="17" t="s">
        <v>161</v>
      </c>
      <c r="BM169" s="185" t="s">
        <v>2887</v>
      </c>
    </row>
    <row r="170" spans="1:65" s="2" customFormat="1" ht="10.199999999999999" x14ac:dyDescent="0.2">
      <c r="A170" s="34"/>
      <c r="B170" s="35"/>
      <c r="C170" s="36"/>
      <c r="D170" s="187" t="s">
        <v>163</v>
      </c>
      <c r="E170" s="36"/>
      <c r="F170" s="188" t="s">
        <v>2888</v>
      </c>
      <c r="G170" s="36"/>
      <c r="H170" s="36"/>
      <c r="I170" s="189"/>
      <c r="J170" s="36"/>
      <c r="K170" s="36"/>
      <c r="L170" s="39"/>
      <c r="M170" s="190"/>
      <c r="N170" s="191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163</v>
      </c>
      <c r="AU170" s="17" t="s">
        <v>83</v>
      </c>
    </row>
    <row r="171" spans="1:65" s="2" customFormat="1" ht="16.5" customHeight="1" x14ac:dyDescent="0.2">
      <c r="A171" s="34"/>
      <c r="B171" s="35"/>
      <c r="C171" s="215" t="s">
        <v>360</v>
      </c>
      <c r="D171" s="215" t="s">
        <v>336</v>
      </c>
      <c r="E171" s="216" t="s">
        <v>2889</v>
      </c>
      <c r="F171" s="217" t="s">
        <v>2890</v>
      </c>
      <c r="G171" s="218" t="s">
        <v>307</v>
      </c>
      <c r="H171" s="219">
        <v>0.75</v>
      </c>
      <c r="I171" s="220"/>
      <c r="J171" s="221">
        <f>ROUND(I171*H171,2)</f>
        <v>0</v>
      </c>
      <c r="K171" s="217" t="s">
        <v>160</v>
      </c>
      <c r="L171" s="222"/>
      <c r="M171" s="223" t="s">
        <v>19</v>
      </c>
      <c r="N171" s="224" t="s">
        <v>44</v>
      </c>
      <c r="O171" s="64"/>
      <c r="P171" s="183">
        <f>O171*H171</f>
        <v>0</v>
      </c>
      <c r="Q171" s="183">
        <v>2.64E-2</v>
      </c>
      <c r="R171" s="183">
        <f>Q171*H171</f>
        <v>1.9799999999999998E-2</v>
      </c>
      <c r="S171" s="183">
        <v>0</v>
      </c>
      <c r="T171" s="18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5" t="s">
        <v>200</v>
      </c>
      <c r="AT171" s="185" t="s">
        <v>336</v>
      </c>
      <c r="AU171" s="185" t="s">
        <v>83</v>
      </c>
      <c r="AY171" s="17" t="s">
        <v>155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7" t="s">
        <v>81</v>
      </c>
      <c r="BK171" s="186">
        <f>ROUND(I171*H171,2)</f>
        <v>0</v>
      </c>
      <c r="BL171" s="17" t="s">
        <v>161</v>
      </c>
      <c r="BM171" s="185" t="s">
        <v>2891</v>
      </c>
    </row>
    <row r="172" spans="1:65" s="12" customFormat="1" ht="22.8" customHeight="1" x14ac:dyDescent="0.25">
      <c r="B172" s="158"/>
      <c r="C172" s="159"/>
      <c r="D172" s="160" t="s">
        <v>72</v>
      </c>
      <c r="E172" s="172" t="s">
        <v>207</v>
      </c>
      <c r="F172" s="172" t="s">
        <v>379</v>
      </c>
      <c r="G172" s="159"/>
      <c r="H172" s="159"/>
      <c r="I172" s="162"/>
      <c r="J172" s="173">
        <f>BK172</f>
        <v>0</v>
      </c>
      <c r="K172" s="159"/>
      <c r="L172" s="164"/>
      <c r="M172" s="165"/>
      <c r="N172" s="166"/>
      <c r="O172" s="166"/>
      <c r="P172" s="167">
        <f>SUM(P173:P176)</f>
        <v>0</v>
      </c>
      <c r="Q172" s="166"/>
      <c r="R172" s="167">
        <f>SUM(R173:R176)</f>
        <v>9.1939999999999994E-2</v>
      </c>
      <c r="S172" s="166"/>
      <c r="T172" s="168">
        <f>SUM(T173:T176)</f>
        <v>0</v>
      </c>
      <c r="AR172" s="169" t="s">
        <v>81</v>
      </c>
      <c r="AT172" s="170" t="s">
        <v>72</v>
      </c>
      <c r="AU172" s="170" t="s">
        <v>81</v>
      </c>
      <c r="AY172" s="169" t="s">
        <v>155</v>
      </c>
      <c r="BK172" s="171">
        <f>SUM(BK173:BK176)</f>
        <v>0</v>
      </c>
    </row>
    <row r="173" spans="1:65" s="2" customFormat="1" ht="24.15" customHeight="1" x14ac:dyDescent="0.2">
      <c r="A173" s="34"/>
      <c r="B173" s="35"/>
      <c r="C173" s="174" t="s">
        <v>364</v>
      </c>
      <c r="D173" s="174" t="s">
        <v>157</v>
      </c>
      <c r="E173" s="175" t="s">
        <v>2892</v>
      </c>
      <c r="F173" s="176" t="s">
        <v>2893</v>
      </c>
      <c r="G173" s="177" t="s">
        <v>196</v>
      </c>
      <c r="H173" s="178">
        <v>5</v>
      </c>
      <c r="I173" s="179"/>
      <c r="J173" s="180">
        <f>ROUND(I173*H173,2)</f>
        <v>0</v>
      </c>
      <c r="K173" s="176" t="s">
        <v>160</v>
      </c>
      <c r="L173" s="39"/>
      <c r="M173" s="181" t="s">
        <v>19</v>
      </c>
      <c r="N173" s="182" t="s">
        <v>44</v>
      </c>
      <c r="O173" s="64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161</v>
      </c>
      <c r="AT173" s="185" t="s">
        <v>157</v>
      </c>
      <c r="AU173" s="185" t="s">
        <v>83</v>
      </c>
      <c r="AY173" s="17" t="s">
        <v>155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81</v>
      </c>
      <c r="BK173" s="186">
        <f>ROUND(I173*H173,2)</f>
        <v>0</v>
      </c>
      <c r="BL173" s="17" t="s">
        <v>161</v>
      </c>
      <c r="BM173" s="185" t="s">
        <v>2894</v>
      </c>
    </row>
    <row r="174" spans="1:65" s="2" customFormat="1" ht="10.199999999999999" x14ac:dyDescent="0.2">
      <c r="A174" s="34"/>
      <c r="B174" s="35"/>
      <c r="C174" s="36"/>
      <c r="D174" s="187" t="s">
        <v>163</v>
      </c>
      <c r="E174" s="36"/>
      <c r="F174" s="188" t="s">
        <v>2895</v>
      </c>
      <c r="G174" s="36"/>
      <c r="H174" s="36"/>
      <c r="I174" s="189"/>
      <c r="J174" s="36"/>
      <c r="K174" s="36"/>
      <c r="L174" s="39"/>
      <c r="M174" s="190"/>
      <c r="N174" s="191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83</v>
      </c>
    </row>
    <row r="175" spans="1:65" s="2" customFormat="1" ht="24.15" customHeight="1" x14ac:dyDescent="0.2">
      <c r="A175" s="34"/>
      <c r="B175" s="35"/>
      <c r="C175" s="174" t="s">
        <v>370</v>
      </c>
      <c r="D175" s="174" t="s">
        <v>157</v>
      </c>
      <c r="E175" s="175" t="s">
        <v>2896</v>
      </c>
      <c r="F175" s="176" t="s">
        <v>2897</v>
      </c>
      <c r="G175" s="177" t="s">
        <v>171</v>
      </c>
      <c r="H175" s="178">
        <v>2</v>
      </c>
      <c r="I175" s="179"/>
      <c r="J175" s="180">
        <f>ROUND(I175*H175,2)</f>
        <v>0</v>
      </c>
      <c r="K175" s="176" t="s">
        <v>160</v>
      </c>
      <c r="L175" s="39"/>
      <c r="M175" s="181" t="s">
        <v>19</v>
      </c>
      <c r="N175" s="182" t="s">
        <v>44</v>
      </c>
      <c r="O175" s="64"/>
      <c r="P175" s="183">
        <f>O175*H175</f>
        <v>0</v>
      </c>
      <c r="Q175" s="183">
        <v>4.5969999999999997E-2</v>
      </c>
      <c r="R175" s="183">
        <f>Q175*H175</f>
        <v>9.1939999999999994E-2</v>
      </c>
      <c r="S175" s="183">
        <v>0</v>
      </c>
      <c r="T175" s="18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5" t="s">
        <v>161</v>
      </c>
      <c r="AT175" s="185" t="s">
        <v>157</v>
      </c>
      <c r="AU175" s="185" t="s">
        <v>83</v>
      </c>
      <c r="AY175" s="17" t="s">
        <v>155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7" t="s">
        <v>81</v>
      </c>
      <c r="BK175" s="186">
        <f>ROUND(I175*H175,2)</f>
        <v>0</v>
      </c>
      <c r="BL175" s="17" t="s">
        <v>161</v>
      </c>
      <c r="BM175" s="185" t="s">
        <v>2898</v>
      </c>
    </row>
    <row r="176" spans="1:65" s="2" customFormat="1" ht="10.199999999999999" x14ac:dyDescent="0.2">
      <c r="A176" s="34"/>
      <c r="B176" s="35"/>
      <c r="C176" s="36"/>
      <c r="D176" s="187" t="s">
        <v>163</v>
      </c>
      <c r="E176" s="36"/>
      <c r="F176" s="188" t="s">
        <v>2899</v>
      </c>
      <c r="G176" s="36"/>
      <c r="H176" s="36"/>
      <c r="I176" s="189"/>
      <c r="J176" s="36"/>
      <c r="K176" s="36"/>
      <c r="L176" s="39"/>
      <c r="M176" s="190"/>
      <c r="N176" s="191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83</v>
      </c>
    </row>
    <row r="177" spans="1:65" s="12" customFormat="1" ht="22.8" customHeight="1" x14ac:dyDescent="0.25">
      <c r="B177" s="158"/>
      <c r="C177" s="159"/>
      <c r="D177" s="160" t="s">
        <v>72</v>
      </c>
      <c r="E177" s="172" t="s">
        <v>575</v>
      </c>
      <c r="F177" s="172" t="s">
        <v>576</v>
      </c>
      <c r="G177" s="159"/>
      <c r="H177" s="159"/>
      <c r="I177" s="162"/>
      <c r="J177" s="173">
        <f>BK177</f>
        <v>0</v>
      </c>
      <c r="K177" s="159"/>
      <c r="L177" s="164"/>
      <c r="M177" s="165"/>
      <c r="N177" s="166"/>
      <c r="O177" s="166"/>
      <c r="P177" s="167">
        <f>SUM(P178:P179)</f>
        <v>0</v>
      </c>
      <c r="Q177" s="166"/>
      <c r="R177" s="167">
        <f>SUM(R178:R179)</f>
        <v>0</v>
      </c>
      <c r="S177" s="166"/>
      <c r="T177" s="168">
        <f>SUM(T178:T179)</f>
        <v>0</v>
      </c>
      <c r="AR177" s="169" t="s">
        <v>81</v>
      </c>
      <c r="AT177" s="170" t="s">
        <v>72</v>
      </c>
      <c r="AU177" s="170" t="s">
        <v>81</v>
      </c>
      <c r="AY177" s="169" t="s">
        <v>155</v>
      </c>
      <c r="BK177" s="171">
        <f>SUM(BK178:BK179)</f>
        <v>0</v>
      </c>
    </row>
    <row r="178" spans="1:65" s="2" customFormat="1" ht="24.15" customHeight="1" x14ac:dyDescent="0.2">
      <c r="A178" s="34"/>
      <c r="B178" s="35"/>
      <c r="C178" s="174" t="s">
        <v>375</v>
      </c>
      <c r="D178" s="174" t="s">
        <v>157</v>
      </c>
      <c r="E178" s="175" t="s">
        <v>2900</v>
      </c>
      <c r="F178" s="176" t="s">
        <v>2901</v>
      </c>
      <c r="G178" s="177" t="s">
        <v>203</v>
      </c>
      <c r="H178" s="178">
        <v>5.5380000000000003</v>
      </c>
      <c r="I178" s="179"/>
      <c r="J178" s="180">
        <f>ROUND(I178*H178,2)</f>
        <v>0</v>
      </c>
      <c r="K178" s="176" t="s">
        <v>160</v>
      </c>
      <c r="L178" s="39"/>
      <c r="M178" s="181" t="s">
        <v>19</v>
      </c>
      <c r="N178" s="182" t="s">
        <v>44</v>
      </c>
      <c r="O178" s="64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5" t="s">
        <v>161</v>
      </c>
      <c r="AT178" s="185" t="s">
        <v>157</v>
      </c>
      <c r="AU178" s="185" t="s">
        <v>83</v>
      </c>
      <c r="AY178" s="17" t="s">
        <v>155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7" t="s">
        <v>81</v>
      </c>
      <c r="BK178" s="186">
        <f>ROUND(I178*H178,2)</f>
        <v>0</v>
      </c>
      <c r="BL178" s="17" t="s">
        <v>161</v>
      </c>
      <c r="BM178" s="185" t="s">
        <v>2902</v>
      </c>
    </row>
    <row r="179" spans="1:65" s="2" customFormat="1" ht="10.199999999999999" x14ac:dyDescent="0.2">
      <c r="A179" s="34"/>
      <c r="B179" s="35"/>
      <c r="C179" s="36"/>
      <c r="D179" s="187" t="s">
        <v>163</v>
      </c>
      <c r="E179" s="36"/>
      <c r="F179" s="188" t="s">
        <v>2903</v>
      </c>
      <c r="G179" s="36"/>
      <c r="H179" s="36"/>
      <c r="I179" s="189"/>
      <c r="J179" s="36"/>
      <c r="K179" s="36"/>
      <c r="L179" s="39"/>
      <c r="M179" s="190"/>
      <c r="N179" s="191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163</v>
      </c>
      <c r="AU179" s="17" t="s">
        <v>83</v>
      </c>
    </row>
    <row r="180" spans="1:65" s="12" customFormat="1" ht="25.95" customHeight="1" x14ac:dyDescent="0.25">
      <c r="B180" s="158"/>
      <c r="C180" s="159"/>
      <c r="D180" s="160" t="s">
        <v>72</v>
      </c>
      <c r="E180" s="161" t="s">
        <v>2056</v>
      </c>
      <c r="F180" s="161" t="s">
        <v>2057</v>
      </c>
      <c r="G180" s="159"/>
      <c r="H180" s="159"/>
      <c r="I180" s="162"/>
      <c r="J180" s="163">
        <f>BK180</f>
        <v>0</v>
      </c>
      <c r="K180" s="159"/>
      <c r="L180" s="164"/>
      <c r="M180" s="165"/>
      <c r="N180" s="166"/>
      <c r="O180" s="166"/>
      <c r="P180" s="167">
        <f>SUM(P181:P184)</f>
        <v>0</v>
      </c>
      <c r="Q180" s="166"/>
      <c r="R180" s="167">
        <f>SUM(R181:R184)</f>
        <v>0</v>
      </c>
      <c r="S180" s="166"/>
      <c r="T180" s="168">
        <f>SUM(T181:T184)</f>
        <v>0</v>
      </c>
      <c r="AR180" s="169" t="s">
        <v>161</v>
      </c>
      <c r="AT180" s="170" t="s">
        <v>72</v>
      </c>
      <c r="AU180" s="170" t="s">
        <v>73</v>
      </c>
      <c r="AY180" s="169" t="s">
        <v>155</v>
      </c>
      <c r="BK180" s="171">
        <f>SUM(BK181:BK184)</f>
        <v>0</v>
      </c>
    </row>
    <row r="181" spans="1:65" s="2" customFormat="1" ht="16.5" customHeight="1" x14ac:dyDescent="0.2">
      <c r="A181" s="34"/>
      <c r="B181" s="35"/>
      <c r="C181" s="174" t="s">
        <v>380</v>
      </c>
      <c r="D181" s="174" t="s">
        <v>157</v>
      </c>
      <c r="E181" s="175" t="s">
        <v>2059</v>
      </c>
      <c r="F181" s="176" t="s">
        <v>2060</v>
      </c>
      <c r="G181" s="177" t="s">
        <v>2061</v>
      </c>
      <c r="H181" s="178">
        <v>12</v>
      </c>
      <c r="I181" s="179"/>
      <c r="J181" s="180">
        <f>ROUND(I181*H181,2)</f>
        <v>0</v>
      </c>
      <c r="K181" s="176" t="s">
        <v>160</v>
      </c>
      <c r="L181" s="39"/>
      <c r="M181" s="181" t="s">
        <v>19</v>
      </c>
      <c r="N181" s="182" t="s">
        <v>44</v>
      </c>
      <c r="O181" s="64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5" t="s">
        <v>2062</v>
      </c>
      <c r="AT181" s="185" t="s">
        <v>157</v>
      </c>
      <c r="AU181" s="185" t="s">
        <v>81</v>
      </c>
      <c r="AY181" s="17" t="s">
        <v>155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7" t="s">
        <v>81</v>
      </c>
      <c r="BK181" s="186">
        <f>ROUND(I181*H181,2)</f>
        <v>0</v>
      </c>
      <c r="BL181" s="17" t="s">
        <v>2062</v>
      </c>
      <c r="BM181" s="185" t="s">
        <v>2904</v>
      </c>
    </row>
    <row r="182" spans="1:65" s="2" customFormat="1" ht="10.199999999999999" x14ac:dyDescent="0.2">
      <c r="A182" s="34"/>
      <c r="B182" s="35"/>
      <c r="C182" s="36"/>
      <c r="D182" s="187" t="s">
        <v>163</v>
      </c>
      <c r="E182" s="36"/>
      <c r="F182" s="188" t="s">
        <v>2064</v>
      </c>
      <c r="G182" s="36"/>
      <c r="H182" s="36"/>
      <c r="I182" s="189"/>
      <c r="J182" s="36"/>
      <c r="K182" s="36"/>
      <c r="L182" s="39"/>
      <c r="M182" s="190"/>
      <c r="N182" s="191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163</v>
      </c>
      <c r="AU182" s="17" t="s">
        <v>81</v>
      </c>
    </row>
    <row r="183" spans="1:65" s="2" customFormat="1" ht="16.5" customHeight="1" x14ac:dyDescent="0.2">
      <c r="A183" s="34"/>
      <c r="B183" s="35"/>
      <c r="C183" s="174" t="s">
        <v>388</v>
      </c>
      <c r="D183" s="174" t="s">
        <v>157</v>
      </c>
      <c r="E183" s="175" t="s">
        <v>2075</v>
      </c>
      <c r="F183" s="176" t="s">
        <v>2076</v>
      </c>
      <c r="G183" s="177" t="s">
        <v>2061</v>
      </c>
      <c r="H183" s="178">
        <v>8</v>
      </c>
      <c r="I183" s="179"/>
      <c r="J183" s="180">
        <f>ROUND(I183*H183,2)</f>
        <v>0</v>
      </c>
      <c r="K183" s="176" t="s">
        <v>160</v>
      </c>
      <c r="L183" s="39"/>
      <c r="M183" s="181" t="s">
        <v>19</v>
      </c>
      <c r="N183" s="182" t="s">
        <v>44</v>
      </c>
      <c r="O183" s="64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5" t="s">
        <v>2062</v>
      </c>
      <c r="AT183" s="185" t="s">
        <v>157</v>
      </c>
      <c r="AU183" s="185" t="s">
        <v>81</v>
      </c>
      <c r="AY183" s="17" t="s">
        <v>155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7" t="s">
        <v>81</v>
      </c>
      <c r="BK183" s="186">
        <f>ROUND(I183*H183,2)</f>
        <v>0</v>
      </c>
      <c r="BL183" s="17" t="s">
        <v>2062</v>
      </c>
      <c r="BM183" s="185" t="s">
        <v>2905</v>
      </c>
    </row>
    <row r="184" spans="1:65" s="2" customFormat="1" ht="10.199999999999999" x14ac:dyDescent="0.2">
      <c r="A184" s="34"/>
      <c r="B184" s="35"/>
      <c r="C184" s="36"/>
      <c r="D184" s="187" t="s">
        <v>163</v>
      </c>
      <c r="E184" s="36"/>
      <c r="F184" s="188" t="s">
        <v>2078</v>
      </c>
      <c r="G184" s="36"/>
      <c r="H184" s="36"/>
      <c r="I184" s="189"/>
      <c r="J184" s="36"/>
      <c r="K184" s="36"/>
      <c r="L184" s="39"/>
      <c r="M184" s="190"/>
      <c r="N184" s="191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163</v>
      </c>
      <c r="AU184" s="17" t="s">
        <v>81</v>
      </c>
    </row>
    <row r="185" spans="1:65" s="12" customFormat="1" ht="25.95" customHeight="1" x14ac:dyDescent="0.25">
      <c r="B185" s="158"/>
      <c r="C185" s="159"/>
      <c r="D185" s="160" t="s">
        <v>72</v>
      </c>
      <c r="E185" s="161" t="s">
        <v>2278</v>
      </c>
      <c r="F185" s="161" t="s">
        <v>2279</v>
      </c>
      <c r="G185" s="159"/>
      <c r="H185" s="159"/>
      <c r="I185" s="162"/>
      <c r="J185" s="163">
        <f>BK185</f>
        <v>0</v>
      </c>
      <c r="K185" s="159"/>
      <c r="L185" s="164"/>
      <c r="M185" s="165"/>
      <c r="N185" s="166"/>
      <c r="O185" s="166"/>
      <c r="P185" s="167">
        <f>SUM(P186:P188)</f>
        <v>0</v>
      </c>
      <c r="Q185" s="166"/>
      <c r="R185" s="167">
        <f>SUM(R186:R188)</f>
        <v>0</v>
      </c>
      <c r="S185" s="166"/>
      <c r="T185" s="168">
        <f>SUM(T186:T188)</f>
        <v>0</v>
      </c>
      <c r="AR185" s="169" t="s">
        <v>161</v>
      </c>
      <c r="AT185" s="170" t="s">
        <v>72</v>
      </c>
      <c r="AU185" s="170" t="s">
        <v>73</v>
      </c>
      <c r="AY185" s="169" t="s">
        <v>155</v>
      </c>
      <c r="BK185" s="171">
        <f>SUM(BK186:BK188)</f>
        <v>0</v>
      </c>
    </row>
    <row r="186" spans="1:65" s="2" customFormat="1" ht="16.5" customHeight="1" x14ac:dyDescent="0.2">
      <c r="A186" s="34"/>
      <c r="B186" s="35"/>
      <c r="C186" s="174" t="s">
        <v>394</v>
      </c>
      <c r="D186" s="174" t="s">
        <v>157</v>
      </c>
      <c r="E186" s="175" t="s">
        <v>2280</v>
      </c>
      <c r="F186" s="176" t="s">
        <v>2281</v>
      </c>
      <c r="G186" s="177" t="s">
        <v>2282</v>
      </c>
      <c r="H186" s="178">
        <v>1</v>
      </c>
      <c r="I186" s="179"/>
      <c r="J186" s="180">
        <f>ROUND(I186*H186,2)</f>
        <v>0</v>
      </c>
      <c r="K186" s="176" t="s">
        <v>160</v>
      </c>
      <c r="L186" s="39"/>
      <c r="M186" s="181" t="s">
        <v>19</v>
      </c>
      <c r="N186" s="182" t="s">
        <v>44</v>
      </c>
      <c r="O186" s="64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2274</v>
      </c>
      <c r="AT186" s="185" t="s">
        <v>157</v>
      </c>
      <c r="AU186" s="185" t="s">
        <v>81</v>
      </c>
      <c r="AY186" s="17" t="s">
        <v>155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81</v>
      </c>
      <c r="BK186" s="186">
        <f>ROUND(I186*H186,2)</f>
        <v>0</v>
      </c>
      <c r="BL186" s="17" t="s">
        <v>2274</v>
      </c>
      <c r="BM186" s="185" t="s">
        <v>2906</v>
      </c>
    </row>
    <row r="187" spans="1:65" s="2" customFormat="1" ht="10.199999999999999" x14ac:dyDescent="0.2">
      <c r="A187" s="34"/>
      <c r="B187" s="35"/>
      <c r="C187" s="36"/>
      <c r="D187" s="187" t="s">
        <v>163</v>
      </c>
      <c r="E187" s="36"/>
      <c r="F187" s="188" t="s">
        <v>2284</v>
      </c>
      <c r="G187" s="36"/>
      <c r="H187" s="36"/>
      <c r="I187" s="189"/>
      <c r="J187" s="36"/>
      <c r="K187" s="36"/>
      <c r="L187" s="39"/>
      <c r="M187" s="190"/>
      <c r="N187" s="191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81</v>
      </c>
    </row>
    <row r="188" spans="1:65" s="2" customFormat="1" ht="19.2" x14ac:dyDescent="0.2">
      <c r="A188" s="34"/>
      <c r="B188" s="35"/>
      <c r="C188" s="36"/>
      <c r="D188" s="194" t="s">
        <v>2102</v>
      </c>
      <c r="E188" s="36"/>
      <c r="F188" s="238" t="s">
        <v>2907</v>
      </c>
      <c r="G188" s="36"/>
      <c r="H188" s="36"/>
      <c r="I188" s="189"/>
      <c r="J188" s="36"/>
      <c r="K188" s="36"/>
      <c r="L188" s="39"/>
      <c r="M188" s="239"/>
      <c r="N188" s="240"/>
      <c r="O188" s="241"/>
      <c r="P188" s="241"/>
      <c r="Q188" s="241"/>
      <c r="R188" s="241"/>
      <c r="S188" s="241"/>
      <c r="T188" s="24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2102</v>
      </c>
      <c r="AU188" s="17" t="s">
        <v>81</v>
      </c>
    </row>
    <row r="189" spans="1:65" s="2" customFormat="1" ht="6.9" customHeight="1" x14ac:dyDescent="0.2">
      <c r="A189" s="34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39"/>
      <c r="M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</row>
  </sheetData>
  <sheetProtection algorithmName="SHA-512" hashValue="WMoHrwhl3uJWhTym+q3bhFFUHN7CXJKiIHCk1kPWO5JvHVXXcxPjMb3o2YSNx920dczIBzWsVPV6RRd+W0OwMQ==" saltValue="3JVeZ15rLgY6T/+G6a4bA3h5BrzWebB/A+0Ksa5iT3fp0UPZgLSGoEO3LbkmV6Iu6YyOgUtbDQL7L6hTbJgvZg==" spinCount="100000" sheet="1" objects="1" scenarios="1" formatColumns="0" formatRows="0" autoFilter="0"/>
  <autoFilter ref="C87:K188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4" r:id="rId2"/>
    <hyperlink ref="F97" r:id="rId3"/>
    <hyperlink ref="F100" r:id="rId4"/>
    <hyperlink ref="F103" r:id="rId5"/>
    <hyperlink ref="F105" r:id="rId6"/>
    <hyperlink ref="F108" r:id="rId7"/>
    <hyperlink ref="F111" r:id="rId8"/>
    <hyperlink ref="F113" r:id="rId9"/>
    <hyperlink ref="F116" r:id="rId10"/>
    <hyperlink ref="F121" r:id="rId11"/>
    <hyperlink ref="F123" r:id="rId12"/>
    <hyperlink ref="F125" r:id="rId13"/>
    <hyperlink ref="F129" r:id="rId14"/>
    <hyperlink ref="F132" r:id="rId15"/>
    <hyperlink ref="F136" r:id="rId16"/>
    <hyperlink ref="F139" r:id="rId17"/>
    <hyperlink ref="F142" r:id="rId18"/>
    <hyperlink ref="F145" r:id="rId19"/>
    <hyperlink ref="F149" r:id="rId20"/>
    <hyperlink ref="F151" r:id="rId21"/>
    <hyperlink ref="F154" r:id="rId22"/>
    <hyperlink ref="F157" r:id="rId23"/>
    <hyperlink ref="F160" r:id="rId24"/>
    <hyperlink ref="F162" r:id="rId25"/>
    <hyperlink ref="F165" r:id="rId26"/>
    <hyperlink ref="F167" r:id="rId27"/>
    <hyperlink ref="F170" r:id="rId28"/>
    <hyperlink ref="F174" r:id="rId29"/>
    <hyperlink ref="F176" r:id="rId30"/>
    <hyperlink ref="F179" r:id="rId31"/>
    <hyperlink ref="F182" r:id="rId32"/>
    <hyperlink ref="F184" r:id="rId33"/>
    <hyperlink ref="F187" r:id="rId3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96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83</v>
      </c>
    </row>
    <row r="4" spans="1:46" s="1" customFormat="1" ht="24.9" hidden="1" customHeight="1" x14ac:dyDescent="0.2">
      <c r="B4" s="20"/>
      <c r="D4" s="104" t="s">
        <v>105</v>
      </c>
      <c r="L4" s="20"/>
      <c r="M4" s="105" t="s">
        <v>10</v>
      </c>
      <c r="AT4" s="17" t="s">
        <v>4</v>
      </c>
    </row>
    <row r="5" spans="1:46" s="1" customFormat="1" ht="6.9" hidden="1" customHeight="1" x14ac:dyDescent="0.2">
      <c r="B5" s="20"/>
      <c r="L5" s="20"/>
    </row>
    <row r="6" spans="1:46" s="1" customFormat="1" ht="12" hidden="1" customHeight="1" x14ac:dyDescent="0.2">
      <c r="B6" s="20"/>
      <c r="D6" s="106" t="s">
        <v>16</v>
      </c>
      <c r="L6" s="20"/>
    </row>
    <row r="7" spans="1:46" s="1" customFormat="1" ht="16.5" hidden="1" customHeight="1" x14ac:dyDescent="0.2">
      <c r="B7" s="20"/>
      <c r="E7" s="297" t="str">
        <f>'Rekapitulace zakázky'!K6</f>
        <v>KD Klub Horní Bříza – elektroinstalace a stavební obnova</v>
      </c>
      <c r="F7" s="298"/>
      <c r="G7" s="298"/>
      <c r="H7" s="298"/>
      <c r="L7" s="20"/>
    </row>
    <row r="8" spans="1:46" s="2" customFormat="1" ht="12" hidden="1" customHeight="1" x14ac:dyDescent="0.2">
      <c r="A8" s="34"/>
      <c r="B8" s="39"/>
      <c r="C8" s="34"/>
      <c r="D8" s="106" t="s">
        <v>106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 x14ac:dyDescent="0.2">
      <c r="A9" s="34"/>
      <c r="B9" s="39"/>
      <c r="C9" s="34"/>
      <c r="D9" s="34"/>
      <c r="E9" s="299" t="s">
        <v>2908</v>
      </c>
      <c r="F9" s="300"/>
      <c r="G9" s="300"/>
      <c r="H9" s="300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 x14ac:dyDescent="0.2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 x14ac:dyDescent="0.2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zakázky'!AN8</f>
        <v>Vyplň údaj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 x14ac:dyDescent="0.2">
      <c r="A14" s="34"/>
      <c r="B14" s="39"/>
      <c r="C14" s="34"/>
      <c r="D14" s="106" t="s">
        <v>24</v>
      </c>
      <c r="E14" s="34"/>
      <c r="F14" s="34"/>
      <c r="G14" s="34"/>
      <c r="H14" s="34"/>
      <c r="I14" s="106" t="s">
        <v>25</v>
      </c>
      <c r="J14" s="108" t="str">
        <f>IF('Rekapitulace zakázky'!AN10="","",'Rekapitulace zakázky'!AN10)</f>
        <v>00257770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 x14ac:dyDescent="0.2">
      <c r="A15" s="34"/>
      <c r="B15" s="39"/>
      <c r="C15" s="34"/>
      <c r="D15" s="34"/>
      <c r="E15" s="108" t="str">
        <f>IF('Rekapitulace zakázky'!E11="","",'Rekapitulace zakázky'!E11)</f>
        <v>Město Horní Bříza, Třída 1. Máje 300, Horní Bříza</v>
      </c>
      <c r="F15" s="34"/>
      <c r="G15" s="34"/>
      <c r="H15" s="34"/>
      <c r="I15" s="106" t="s">
        <v>28</v>
      </c>
      <c r="J15" s="108" t="str">
        <f>IF('Rekapitulace zakázky'!AN11="","",'Rekapitulace zakázky'!AN11)</f>
        <v>CZ00257770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 x14ac:dyDescent="0.2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25</v>
      </c>
      <c r="J17" s="30" t="str">
        <f>'Rekapitulace zakázky'!AN13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 x14ac:dyDescent="0.2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06" t="s">
        <v>28</v>
      </c>
      <c r="J18" s="30" t="str">
        <f>'Rekapitulace zakázky'!AN14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 x14ac:dyDescent="0.2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25</v>
      </c>
      <c r="J20" s="108" t="str">
        <f>IF('Rekapitulace zakázky'!AN16="","",'Rekapitulace zakázky'!AN16)</f>
        <v>01256386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 x14ac:dyDescent="0.2">
      <c r="A21" s="34"/>
      <c r="B21" s="39"/>
      <c r="C21" s="34"/>
      <c r="D21" s="34"/>
      <c r="E21" s="108" t="str">
        <f>IF('Rekapitulace zakázky'!E17="","",'Rekapitulace zakázky'!E17)</f>
        <v>Ing. Jaroslav Suchý</v>
      </c>
      <c r="F21" s="34"/>
      <c r="G21" s="34"/>
      <c r="H21" s="34"/>
      <c r="I21" s="106" t="s">
        <v>28</v>
      </c>
      <c r="J21" s="108" t="str">
        <f>IF('Rekapitulace zakázky'!AN17="","",'Rekapitulace zakázky'!AN17)</f>
        <v/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 x14ac:dyDescent="0.2">
      <c r="A23" s="34"/>
      <c r="B23" s="39"/>
      <c r="C23" s="34"/>
      <c r="D23" s="106" t="s">
        <v>36</v>
      </c>
      <c r="E23" s="34"/>
      <c r="F23" s="34"/>
      <c r="G23" s="34"/>
      <c r="H23" s="34"/>
      <c r="I23" s="106" t="s">
        <v>25</v>
      </c>
      <c r="J23" s="108" t="str">
        <f>IF('Rekapitulace zakázky'!AN19="","",'Rekapitulace zakázky'!AN19)</f>
        <v>01256386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 x14ac:dyDescent="0.2">
      <c r="A24" s="34"/>
      <c r="B24" s="39"/>
      <c r="C24" s="34"/>
      <c r="D24" s="34"/>
      <c r="E24" s="108" t="str">
        <f>IF('Rekapitulace zakázky'!E20="","",'Rekapitulace zakázky'!E20)</f>
        <v>Ing. Jaroslav Suchý</v>
      </c>
      <c r="F24" s="34"/>
      <c r="G24" s="34"/>
      <c r="H24" s="34"/>
      <c r="I24" s="106" t="s">
        <v>28</v>
      </c>
      <c r="J24" s="108" t="str">
        <f>IF('Rekapitulace zakázky'!AN20="","",'Rekapitulace zakázky'!AN20)</f>
        <v/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 x14ac:dyDescent="0.2">
      <c r="A26" s="34"/>
      <c r="B26" s="39"/>
      <c r="C26" s="34"/>
      <c r="D26" s="106" t="s">
        <v>37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 x14ac:dyDescent="0.2">
      <c r="A27" s="110"/>
      <c r="B27" s="111"/>
      <c r="C27" s="110"/>
      <c r="D27" s="110"/>
      <c r="E27" s="303" t="s">
        <v>19</v>
      </c>
      <c r="F27" s="303"/>
      <c r="G27" s="303"/>
      <c r="H27" s="30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 x14ac:dyDescent="0.2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 x14ac:dyDescent="0.2">
      <c r="A30" s="34"/>
      <c r="B30" s="39"/>
      <c r="C30" s="34"/>
      <c r="D30" s="114" t="s">
        <v>39</v>
      </c>
      <c r="E30" s="34"/>
      <c r="F30" s="34"/>
      <c r="G30" s="34"/>
      <c r="H30" s="34"/>
      <c r="I30" s="34"/>
      <c r="J30" s="115">
        <f>ROUND(J83,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 x14ac:dyDescent="0.2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 x14ac:dyDescent="0.2">
      <c r="A32" s="34"/>
      <c r="B32" s="39"/>
      <c r="C32" s="34"/>
      <c r="D32" s="34"/>
      <c r="E32" s="34"/>
      <c r="F32" s="116" t="s">
        <v>41</v>
      </c>
      <c r="G32" s="34"/>
      <c r="H32" s="34"/>
      <c r="I32" s="116" t="s">
        <v>40</v>
      </c>
      <c r="J32" s="116" t="s">
        <v>42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 x14ac:dyDescent="0.2">
      <c r="A33" s="34"/>
      <c r="B33" s="39"/>
      <c r="C33" s="34"/>
      <c r="D33" s="117" t="s">
        <v>43</v>
      </c>
      <c r="E33" s="106" t="s">
        <v>44</v>
      </c>
      <c r="F33" s="118">
        <f>ROUND((SUM(BE83:BE102)),  2)</f>
        <v>0</v>
      </c>
      <c r="G33" s="34"/>
      <c r="H33" s="34"/>
      <c r="I33" s="119">
        <v>0.21</v>
      </c>
      <c r="J33" s="118">
        <f>ROUND(((SUM(BE83:BE102))*I33),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 x14ac:dyDescent="0.2">
      <c r="A34" s="34"/>
      <c r="B34" s="39"/>
      <c r="C34" s="34"/>
      <c r="D34" s="34"/>
      <c r="E34" s="106" t="s">
        <v>45</v>
      </c>
      <c r="F34" s="118">
        <f>ROUND((SUM(BF83:BF102)),  2)</f>
        <v>0</v>
      </c>
      <c r="G34" s="34"/>
      <c r="H34" s="34"/>
      <c r="I34" s="119">
        <v>0.15</v>
      </c>
      <c r="J34" s="118">
        <f>ROUND(((SUM(BF83:BF102))*I34),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 x14ac:dyDescent="0.2">
      <c r="A35" s="34"/>
      <c r="B35" s="39"/>
      <c r="C35" s="34"/>
      <c r="D35" s="34"/>
      <c r="E35" s="106" t="s">
        <v>46</v>
      </c>
      <c r="F35" s="118">
        <f>ROUND((SUM(BG83:BG102)),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 x14ac:dyDescent="0.2">
      <c r="A36" s="34"/>
      <c r="B36" s="39"/>
      <c r="C36" s="34"/>
      <c r="D36" s="34"/>
      <c r="E36" s="106" t="s">
        <v>47</v>
      </c>
      <c r="F36" s="118">
        <f>ROUND((SUM(BH83:BH102)),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9"/>
      <c r="C37" s="34"/>
      <c r="D37" s="34"/>
      <c r="E37" s="106" t="s">
        <v>48</v>
      </c>
      <c r="F37" s="118">
        <f>ROUND((SUM(BI83:BI102)),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 x14ac:dyDescent="0.2">
      <c r="A39" s="34"/>
      <c r="B39" s="39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 x14ac:dyDescent="0.2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hidden="1" customHeight="1" x14ac:dyDescent="0.2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hidden="1" customHeight="1" x14ac:dyDescent="0.2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304" t="str">
        <f>E7</f>
        <v>KD Klub Horní Bříza – elektroinstalace a stavební obnova</v>
      </c>
      <c r="F48" s="305"/>
      <c r="G48" s="305"/>
      <c r="H48" s="305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57" t="str">
        <f>E9</f>
        <v>VON - Vedlejší a ostatní náklady</v>
      </c>
      <c r="F50" s="306"/>
      <c r="G50" s="306"/>
      <c r="H50" s="306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>Horní Bříza č.p. 365</v>
      </c>
      <c r="G52" s="36"/>
      <c r="H52" s="36"/>
      <c r="I52" s="29" t="s">
        <v>23</v>
      </c>
      <c r="J52" s="59" t="str">
        <f>IF(J12="","",J12)</f>
        <v>Vyplň údaj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hidden="1" customHeight="1" x14ac:dyDescent="0.2">
      <c r="A54" s="34"/>
      <c r="B54" s="35"/>
      <c r="C54" s="29" t="s">
        <v>24</v>
      </c>
      <c r="D54" s="36"/>
      <c r="E54" s="36"/>
      <c r="F54" s="27" t="str">
        <f>E15</f>
        <v>Město Horní Bříza, Třída 1. Máje 300, Horní Bříza</v>
      </c>
      <c r="G54" s="36"/>
      <c r="H54" s="36"/>
      <c r="I54" s="29" t="s">
        <v>32</v>
      </c>
      <c r="J54" s="32" t="str">
        <f>E21</f>
        <v>Ing. Jaroslav Suchý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hidden="1" customHeight="1" x14ac:dyDescent="0.2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Ing. Jaroslav Suchý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1" t="s">
        <v>109</v>
      </c>
      <c r="D57" s="132"/>
      <c r="E57" s="132"/>
      <c r="F57" s="132"/>
      <c r="G57" s="132"/>
      <c r="H57" s="132"/>
      <c r="I57" s="132"/>
      <c r="J57" s="133" t="s">
        <v>110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hidden="1" customHeight="1" x14ac:dyDescent="0.2">
      <c r="A59" s="34"/>
      <c r="B59" s="35"/>
      <c r="C59" s="134" t="s">
        <v>71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" hidden="1" customHeight="1" x14ac:dyDescent="0.2">
      <c r="B60" s="135"/>
      <c r="C60" s="136"/>
      <c r="D60" s="137" t="s">
        <v>2909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95" hidden="1" customHeight="1" x14ac:dyDescent="0.2">
      <c r="B61" s="141"/>
      <c r="C61" s="142"/>
      <c r="D61" s="143" t="s">
        <v>2910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95" hidden="1" customHeight="1" x14ac:dyDescent="0.2">
      <c r="B62" s="141"/>
      <c r="C62" s="142"/>
      <c r="D62" s="143" t="s">
        <v>2911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10" customFormat="1" ht="19.95" hidden="1" customHeight="1" x14ac:dyDescent="0.2">
      <c r="B63" s="141"/>
      <c r="C63" s="142"/>
      <c r="D63" s="143" t="s">
        <v>2912</v>
      </c>
      <c r="E63" s="144"/>
      <c r="F63" s="144"/>
      <c r="G63" s="144"/>
      <c r="H63" s="144"/>
      <c r="I63" s="144"/>
      <c r="J63" s="145">
        <f>J99</f>
        <v>0</v>
      </c>
      <c r="K63" s="142"/>
      <c r="L63" s="146"/>
    </row>
    <row r="64" spans="1:47" s="2" customFormat="1" ht="21.75" hidden="1" customHeight="1" x14ac:dyDescent="0.2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hidden="1" customHeight="1" x14ac:dyDescent="0.2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 hidden="1" x14ac:dyDescent="0.2"/>
    <row r="67" spans="1:31" ht="10.199999999999999" hidden="1" x14ac:dyDescent="0.2"/>
    <row r="68" spans="1:31" ht="10.199999999999999" hidden="1" x14ac:dyDescent="0.2"/>
    <row r="69" spans="1:31" s="2" customFormat="1" ht="6.9" customHeight="1" x14ac:dyDescent="0.2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 x14ac:dyDescent="0.2">
      <c r="A70" s="34"/>
      <c r="B70" s="35"/>
      <c r="C70" s="23" t="s">
        <v>140</v>
      </c>
      <c r="D70" s="36"/>
      <c r="E70" s="36"/>
      <c r="F70" s="36"/>
      <c r="G70" s="36"/>
      <c r="H70" s="36"/>
      <c r="I70" s="36"/>
      <c r="J70" s="36"/>
      <c r="K70" s="36"/>
      <c r="L70" s="10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 x14ac:dyDescent="0.2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 x14ac:dyDescent="0.2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 x14ac:dyDescent="0.2">
      <c r="A73" s="34"/>
      <c r="B73" s="35"/>
      <c r="C73" s="36"/>
      <c r="D73" s="36"/>
      <c r="E73" s="304" t="str">
        <f>E7</f>
        <v>KD Klub Horní Bříza – elektroinstalace a stavební obnova</v>
      </c>
      <c r="F73" s="305"/>
      <c r="G73" s="305"/>
      <c r="H73" s="305"/>
      <c r="I73" s="36"/>
      <c r="J73" s="36"/>
      <c r="K73" s="36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 x14ac:dyDescent="0.2">
      <c r="A74" s="34"/>
      <c r="B74" s="35"/>
      <c r="C74" s="29" t="s">
        <v>106</v>
      </c>
      <c r="D74" s="36"/>
      <c r="E74" s="36"/>
      <c r="F74" s="36"/>
      <c r="G74" s="36"/>
      <c r="H74" s="3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 x14ac:dyDescent="0.2">
      <c r="A75" s="34"/>
      <c r="B75" s="35"/>
      <c r="C75" s="36"/>
      <c r="D75" s="36"/>
      <c r="E75" s="257" t="str">
        <f>E9</f>
        <v>VON - Vedlejší a ostatní náklady</v>
      </c>
      <c r="F75" s="306"/>
      <c r="G75" s="306"/>
      <c r="H75" s="30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21</v>
      </c>
      <c r="D77" s="36"/>
      <c r="E77" s="36"/>
      <c r="F77" s="27" t="str">
        <f>F12</f>
        <v>Horní Bříza č.p. 365</v>
      </c>
      <c r="G77" s="36"/>
      <c r="H77" s="36"/>
      <c r="I77" s="29" t="s">
        <v>23</v>
      </c>
      <c r="J77" s="59" t="str">
        <f>IF(J12="","",J12)</f>
        <v>Vyplň údaj</v>
      </c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 x14ac:dyDescent="0.2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15" customHeight="1" x14ac:dyDescent="0.2">
      <c r="A79" s="34"/>
      <c r="B79" s="35"/>
      <c r="C79" s="29" t="s">
        <v>24</v>
      </c>
      <c r="D79" s="36"/>
      <c r="E79" s="36"/>
      <c r="F79" s="27" t="str">
        <f>E15</f>
        <v>Město Horní Bříza, Třída 1. Máje 300, Horní Bříza</v>
      </c>
      <c r="G79" s="36"/>
      <c r="H79" s="36"/>
      <c r="I79" s="29" t="s">
        <v>32</v>
      </c>
      <c r="J79" s="32" t="str">
        <f>E21</f>
        <v>Ing. Jaroslav Suchý</v>
      </c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 x14ac:dyDescent="0.2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36</v>
      </c>
      <c r="J80" s="32" t="str">
        <f>E24</f>
        <v>Ing. Jaroslav Suchý</v>
      </c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 x14ac:dyDescent="0.2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 x14ac:dyDescent="0.2">
      <c r="A82" s="147"/>
      <c r="B82" s="148"/>
      <c r="C82" s="149" t="s">
        <v>141</v>
      </c>
      <c r="D82" s="150" t="s">
        <v>58</v>
      </c>
      <c r="E82" s="150" t="s">
        <v>54</v>
      </c>
      <c r="F82" s="150" t="s">
        <v>55</v>
      </c>
      <c r="G82" s="150" t="s">
        <v>142</v>
      </c>
      <c r="H82" s="150" t="s">
        <v>143</v>
      </c>
      <c r="I82" s="150" t="s">
        <v>144</v>
      </c>
      <c r="J82" s="150" t="s">
        <v>110</v>
      </c>
      <c r="K82" s="151" t="s">
        <v>145</v>
      </c>
      <c r="L82" s="152"/>
      <c r="M82" s="68" t="s">
        <v>19</v>
      </c>
      <c r="N82" s="69" t="s">
        <v>43</v>
      </c>
      <c r="O82" s="69" t="s">
        <v>146</v>
      </c>
      <c r="P82" s="69" t="s">
        <v>147</v>
      </c>
      <c r="Q82" s="69" t="s">
        <v>148</v>
      </c>
      <c r="R82" s="69" t="s">
        <v>149</v>
      </c>
      <c r="S82" s="69" t="s">
        <v>150</v>
      </c>
      <c r="T82" s="70" t="s">
        <v>151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8" customHeight="1" x14ac:dyDescent="0.3">
      <c r="A83" s="34"/>
      <c r="B83" s="35"/>
      <c r="C83" s="75" t="s">
        <v>152</v>
      </c>
      <c r="D83" s="36"/>
      <c r="E83" s="36"/>
      <c r="F83" s="36"/>
      <c r="G83" s="36"/>
      <c r="H83" s="36"/>
      <c r="I83" s="36"/>
      <c r="J83" s="153">
        <f>BK83</f>
        <v>0</v>
      </c>
      <c r="K83" s="36"/>
      <c r="L83" s="39"/>
      <c r="M83" s="71"/>
      <c r="N83" s="154"/>
      <c r="O83" s="72"/>
      <c r="P83" s="155">
        <f>P84</f>
        <v>0</v>
      </c>
      <c r="Q83" s="72"/>
      <c r="R83" s="155">
        <f>R84</f>
        <v>0</v>
      </c>
      <c r="S83" s="72"/>
      <c r="T83" s="156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72</v>
      </c>
      <c r="AU83" s="17" t="s">
        <v>111</v>
      </c>
      <c r="BK83" s="157">
        <f>BK84</f>
        <v>0</v>
      </c>
    </row>
    <row r="84" spans="1:65" s="12" customFormat="1" ht="25.95" customHeight="1" x14ac:dyDescent="0.25">
      <c r="B84" s="158"/>
      <c r="C84" s="159"/>
      <c r="D84" s="160" t="s">
        <v>72</v>
      </c>
      <c r="E84" s="161" t="s">
        <v>2913</v>
      </c>
      <c r="F84" s="161" t="s">
        <v>2914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P85+P96+P99</f>
        <v>0</v>
      </c>
      <c r="Q84" s="166"/>
      <c r="R84" s="167">
        <f>R85+R96+R99</f>
        <v>0</v>
      </c>
      <c r="S84" s="166"/>
      <c r="T84" s="168">
        <f>T85+T96+T99</f>
        <v>0</v>
      </c>
      <c r="AR84" s="169" t="s">
        <v>183</v>
      </c>
      <c r="AT84" s="170" t="s">
        <v>72</v>
      </c>
      <c r="AU84" s="170" t="s">
        <v>73</v>
      </c>
      <c r="AY84" s="169" t="s">
        <v>155</v>
      </c>
      <c r="BK84" s="171">
        <f>BK85+BK96+BK99</f>
        <v>0</v>
      </c>
    </row>
    <row r="85" spans="1:65" s="12" customFormat="1" ht="22.8" customHeight="1" x14ac:dyDescent="0.25">
      <c r="B85" s="158"/>
      <c r="C85" s="159"/>
      <c r="D85" s="160" t="s">
        <v>72</v>
      </c>
      <c r="E85" s="172" t="s">
        <v>2915</v>
      </c>
      <c r="F85" s="172" t="s">
        <v>2916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SUM(P86:P95)</f>
        <v>0</v>
      </c>
      <c r="Q85" s="166"/>
      <c r="R85" s="167">
        <f>SUM(R86:R95)</f>
        <v>0</v>
      </c>
      <c r="S85" s="166"/>
      <c r="T85" s="168">
        <f>SUM(T86:T95)</f>
        <v>0</v>
      </c>
      <c r="AR85" s="169" t="s">
        <v>183</v>
      </c>
      <c r="AT85" s="170" t="s">
        <v>72</v>
      </c>
      <c r="AU85" s="170" t="s">
        <v>81</v>
      </c>
      <c r="AY85" s="169" t="s">
        <v>155</v>
      </c>
      <c r="BK85" s="171">
        <f>SUM(BK86:BK95)</f>
        <v>0</v>
      </c>
    </row>
    <row r="86" spans="1:65" s="2" customFormat="1" ht="16.5" customHeight="1" x14ac:dyDescent="0.2">
      <c r="A86" s="34"/>
      <c r="B86" s="35"/>
      <c r="C86" s="174" t="s">
        <v>81</v>
      </c>
      <c r="D86" s="174" t="s">
        <v>157</v>
      </c>
      <c r="E86" s="175" t="s">
        <v>2917</v>
      </c>
      <c r="F86" s="176" t="s">
        <v>2918</v>
      </c>
      <c r="G86" s="177" t="s">
        <v>2282</v>
      </c>
      <c r="H86" s="178">
        <v>1</v>
      </c>
      <c r="I86" s="179"/>
      <c r="J86" s="180">
        <f>ROUND(I86*H86,2)</f>
        <v>0</v>
      </c>
      <c r="K86" s="176" t="s">
        <v>160</v>
      </c>
      <c r="L86" s="39"/>
      <c r="M86" s="181" t="s">
        <v>19</v>
      </c>
      <c r="N86" s="182" t="s">
        <v>44</v>
      </c>
      <c r="O86" s="64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5" t="s">
        <v>2274</v>
      </c>
      <c r="AT86" s="185" t="s">
        <v>157</v>
      </c>
      <c r="AU86" s="185" t="s">
        <v>83</v>
      </c>
      <c r="AY86" s="17" t="s">
        <v>155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7" t="s">
        <v>81</v>
      </c>
      <c r="BK86" s="186">
        <f>ROUND(I86*H86,2)</f>
        <v>0</v>
      </c>
      <c r="BL86" s="17" t="s">
        <v>2274</v>
      </c>
      <c r="BM86" s="185" t="s">
        <v>2919</v>
      </c>
    </row>
    <row r="87" spans="1:65" s="2" customFormat="1" ht="10.199999999999999" x14ac:dyDescent="0.2">
      <c r="A87" s="34"/>
      <c r="B87" s="35"/>
      <c r="C87" s="36"/>
      <c r="D87" s="187" t="s">
        <v>163</v>
      </c>
      <c r="E87" s="36"/>
      <c r="F87" s="188" t="s">
        <v>2920</v>
      </c>
      <c r="G87" s="36"/>
      <c r="H87" s="36"/>
      <c r="I87" s="189"/>
      <c r="J87" s="36"/>
      <c r="K87" s="36"/>
      <c r="L87" s="39"/>
      <c r="M87" s="190"/>
      <c r="N87" s="191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163</v>
      </c>
      <c r="AU87" s="17" t="s">
        <v>83</v>
      </c>
    </row>
    <row r="88" spans="1:65" s="2" customFormat="1" ht="19.2" x14ac:dyDescent="0.2">
      <c r="A88" s="34"/>
      <c r="B88" s="35"/>
      <c r="C88" s="36"/>
      <c r="D88" s="194" t="s">
        <v>2102</v>
      </c>
      <c r="E88" s="36"/>
      <c r="F88" s="238" t="s">
        <v>2921</v>
      </c>
      <c r="G88" s="36"/>
      <c r="H88" s="36"/>
      <c r="I88" s="189"/>
      <c r="J88" s="36"/>
      <c r="K88" s="36"/>
      <c r="L88" s="39"/>
      <c r="M88" s="190"/>
      <c r="N88" s="191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2102</v>
      </c>
      <c r="AU88" s="17" t="s">
        <v>83</v>
      </c>
    </row>
    <row r="89" spans="1:65" s="2" customFormat="1" ht="16.5" customHeight="1" x14ac:dyDescent="0.2">
      <c r="A89" s="34"/>
      <c r="B89" s="35"/>
      <c r="C89" s="174" t="s">
        <v>83</v>
      </c>
      <c r="D89" s="174" t="s">
        <v>157</v>
      </c>
      <c r="E89" s="175" t="s">
        <v>2922</v>
      </c>
      <c r="F89" s="176" t="s">
        <v>2923</v>
      </c>
      <c r="G89" s="177" t="s">
        <v>2282</v>
      </c>
      <c r="H89" s="178">
        <v>1</v>
      </c>
      <c r="I89" s="179"/>
      <c r="J89" s="180">
        <f>ROUND(I89*H89,2)</f>
        <v>0</v>
      </c>
      <c r="K89" s="176" t="s">
        <v>160</v>
      </c>
      <c r="L89" s="39"/>
      <c r="M89" s="181" t="s">
        <v>19</v>
      </c>
      <c r="N89" s="182" t="s">
        <v>44</v>
      </c>
      <c r="O89" s="64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5" t="s">
        <v>2274</v>
      </c>
      <c r="AT89" s="185" t="s">
        <v>157</v>
      </c>
      <c r="AU89" s="185" t="s">
        <v>83</v>
      </c>
      <c r="AY89" s="17" t="s">
        <v>155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7" t="s">
        <v>81</v>
      </c>
      <c r="BK89" s="186">
        <f>ROUND(I89*H89,2)</f>
        <v>0</v>
      </c>
      <c r="BL89" s="17" t="s">
        <v>2274</v>
      </c>
      <c r="BM89" s="185" t="s">
        <v>2924</v>
      </c>
    </row>
    <row r="90" spans="1:65" s="2" customFormat="1" ht="10.199999999999999" x14ac:dyDescent="0.2">
      <c r="A90" s="34"/>
      <c r="B90" s="35"/>
      <c r="C90" s="36"/>
      <c r="D90" s="187" t="s">
        <v>163</v>
      </c>
      <c r="E90" s="36"/>
      <c r="F90" s="188" t="s">
        <v>2925</v>
      </c>
      <c r="G90" s="36"/>
      <c r="H90" s="36"/>
      <c r="I90" s="189"/>
      <c r="J90" s="36"/>
      <c r="K90" s="36"/>
      <c r="L90" s="39"/>
      <c r="M90" s="190"/>
      <c r="N90" s="191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163</v>
      </c>
      <c r="AU90" s="17" t="s">
        <v>83</v>
      </c>
    </row>
    <row r="91" spans="1:65" s="2" customFormat="1" ht="16.5" customHeight="1" x14ac:dyDescent="0.2">
      <c r="A91" s="34"/>
      <c r="B91" s="35"/>
      <c r="C91" s="174" t="s">
        <v>100</v>
      </c>
      <c r="D91" s="174" t="s">
        <v>157</v>
      </c>
      <c r="E91" s="175" t="s">
        <v>2926</v>
      </c>
      <c r="F91" s="176" t="s">
        <v>2927</v>
      </c>
      <c r="G91" s="177" t="s">
        <v>2282</v>
      </c>
      <c r="H91" s="178">
        <v>1</v>
      </c>
      <c r="I91" s="179"/>
      <c r="J91" s="180">
        <f>ROUND(I91*H91,2)</f>
        <v>0</v>
      </c>
      <c r="K91" s="176" t="s">
        <v>19</v>
      </c>
      <c r="L91" s="39"/>
      <c r="M91" s="181" t="s">
        <v>19</v>
      </c>
      <c r="N91" s="182" t="s">
        <v>44</v>
      </c>
      <c r="O91" s="64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5" t="s">
        <v>2274</v>
      </c>
      <c r="AT91" s="185" t="s">
        <v>157</v>
      </c>
      <c r="AU91" s="185" t="s">
        <v>83</v>
      </c>
      <c r="AY91" s="17" t="s">
        <v>155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7" t="s">
        <v>81</v>
      </c>
      <c r="BK91" s="186">
        <f>ROUND(I91*H91,2)</f>
        <v>0</v>
      </c>
      <c r="BL91" s="17" t="s">
        <v>2274</v>
      </c>
      <c r="BM91" s="185" t="s">
        <v>2928</v>
      </c>
    </row>
    <row r="92" spans="1:65" s="2" customFormat="1" ht="16.5" customHeight="1" x14ac:dyDescent="0.2">
      <c r="A92" s="34"/>
      <c r="B92" s="35"/>
      <c r="C92" s="174" t="s">
        <v>161</v>
      </c>
      <c r="D92" s="174" t="s">
        <v>157</v>
      </c>
      <c r="E92" s="175" t="s">
        <v>2929</v>
      </c>
      <c r="F92" s="176" t="s">
        <v>2930</v>
      </c>
      <c r="G92" s="177" t="s">
        <v>2282</v>
      </c>
      <c r="H92" s="178">
        <v>1</v>
      </c>
      <c r="I92" s="179"/>
      <c r="J92" s="180">
        <f>ROUND(I92*H92,2)</f>
        <v>0</v>
      </c>
      <c r="K92" s="176" t="s">
        <v>19</v>
      </c>
      <c r="L92" s="39"/>
      <c r="M92" s="181" t="s">
        <v>19</v>
      </c>
      <c r="N92" s="182" t="s">
        <v>44</v>
      </c>
      <c r="O92" s="64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5" t="s">
        <v>2274</v>
      </c>
      <c r="AT92" s="185" t="s">
        <v>157</v>
      </c>
      <c r="AU92" s="185" t="s">
        <v>83</v>
      </c>
      <c r="AY92" s="17" t="s">
        <v>155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7" t="s">
        <v>81</v>
      </c>
      <c r="BK92" s="186">
        <f>ROUND(I92*H92,2)</f>
        <v>0</v>
      </c>
      <c r="BL92" s="17" t="s">
        <v>2274</v>
      </c>
      <c r="BM92" s="185" t="s">
        <v>2931</v>
      </c>
    </row>
    <row r="93" spans="1:65" s="2" customFormat="1" ht="16.5" customHeight="1" x14ac:dyDescent="0.2">
      <c r="A93" s="34"/>
      <c r="B93" s="35"/>
      <c r="C93" s="174" t="s">
        <v>183</v>
      </c>
      <c r="D93" s="174" t="s">
        <v>157</v>
      </c>
      <c r="E93" s="175" t="s">
        <v>2932</v>
      </c>
      <c r="F93" s="176" t="s">
        <v>2933</v>
      </c>
      <c r="G93" s="177" t="s">
        <v>2282</v>
      </c>
      <c r="H93" s="178">
        <v>1</v>
      </c>
      <c r="I93" s="179"/>
      <c r="J93" s="180">
        <f>ROUND(I93*H93,2)</f>
        <v>0</v>
      </c>
      <c r="K93" s="176" t="s">
        <v>160</v>
      </c>
      <c r="L93" s="39"/>
      <c r="M93" s="181" t="s">
        <v>19</v>
      </c>
      <c r="N93" s="182" t="s">
        <v>44</v>
      </c>
      <c r="O93" s="64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5" t="s">
        <v>2274</v>
      </c>
      <c r="AT93" s="185" t="s">
        <v>157</v>
      </c>
      <c r="AU93" s="185" t="s">
        <v>83</v>
      </c>
      <c r="AY93" s="17" t="s">
        <v>155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7" t="s">
        <v>81</v>
      </c>
      <c r="BK93" s="186">
        <f>ROUND(I93*H93,2)</f>
        <v>0</v>
      </c>
      <c r="BL93" s="17" t="s">
        <v>2274</v>
      </c>
      <c r="BM93" s="185" t="s">
        <v>2934</v>
      </c>
    </row>
    <row r="94" spans="1:65" s="2" customFormat="1" ht="10.199999999999999" x14ac:dyDescent="0.2">
      <c r="A94" s="34"/>
      <c r="B94" s="35"/>
      <c r="C94" s="36"/>
      <c r="D94" s="187" t="s">
        <v>163</v>
      </c>
      <c r="E94" s="36"/>
      <c r="F94" s="188" t="s">
        <v>2935</v>
      </c>
      <c r="G94" s="36"/>
      <c r="H94" s="36"/>
      <c r="I94" s="189"/>
      <c r="J94" s="36"/>
      <c r="K94" s="36"/>
      <c r="L94" s="39"/>
      <c r="M94" s="190"/>
      <c r="N94" s="191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163</v>
      </c>
      <c r="AU94" s="17" t="s">
        <v>83</v>
      </c>
    </row>
    <row r="95" spans="1:65" s="2" customFormat="1" ht="38.4" x14ac:dyDescent="0.2">
      <c r="A95" s="34"/>
      <c r="B95" s="35"/>
      <c r="C95" s="36"/>
      <c r="D95" s="194" t="s">
        <v>2102</v>
      </c>
      <c r="E95" s="36"/>
      <c r="F95" s="238" t="s">
        <v>2936</v>
      </c>
      <c r="G95" s="36"/>
      <c r="H95" s="36"/>
      <c r="I95" s="189"/>
      <c r="J95" s="36"/>
      <c r="K95" s="36"/>
      <c r="L95" s="39"/>
      <c r="M95" s="190"/>
      <c r="N95" s="19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2102</v>
      </c>
      <c r="AU95" s="17" t="s">
        <v>83</v>
      </c>
    </row>
    <row r="96" spans="1:65" s="12" customFormat="1" ht="22.8" customHeight="1" x14ac:dyDescent="0.25">
      <c r="B96" s="158"/>
      <c r="C96" s="159"/>
      <c r="D96" s="160" t="s">
        <v>72</v>
      </c>
      <c r="E96" s="172" t="s">
        <v>2937</v>
      </c>
      <c r="F96" s="172" t="s">
        <v>2938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SUM(P97:P98)</f>
        <v>0</v>
      </c>
      <c r="Q96" s="166"/>
      <c r="R96" s="167">
        <f>SUM(R97:R98)</f>
        <v>0</v>
      </c>
      <c r="S96" s="166"/>
      <c r="T96" s="168">
        <f>SUM(T97:T98)</f>
        <v>0</v>
      </c>
      <c r="AR96" s="169" t="s">
        <v>183</v>
      </c>
      <c r="AT96" s="170" t="s">
        <v>72</v>
      </c>
      <c r="AU96" s="170" t="s">
        <v>81</v>
      </c>
      <c r="AY96" s="169" t="s">
        <v>155</v>
      </c>
      <c r="BK96" s="171">
        <f>SUM(BK97:BK98)</f>
        <v>0</v>
      </c>
    </row>
    <row r="97" spans="1:65" s="2" customFormat="1" ht="16.5" customHeight="1" x14ac:dyDescent="0.2">
      <c r="A97" s="34"/>
      <c r="B97" s="35"/>
      <c r="C97" s="174" t="s">
        <v>188</v>
      </c>
      <c r="D97" s="174" t="s">
        <v>157</v>
      </c>
      <c r="E97" s="175" t="s">
        <v>2939</v>
      </c>
      <c r="F97" s="176" t="s">
        <v>2938</v>
      </c>
      <c r="G97" s="177" t="s">
        <v>2282</v>
      </c>
      <c r="H97" s="178">
        <v>1</v>
      </c>
      <c r="I97" s="179"/>
      <c r="J97" s="180">
        <f>ROUND(I97*H97,2)</f>
        <v>0</v>
      </c>
      <c r="K97" s="176" t="s">
        <v>160</v>
      </c>
      <c r="L97" s="39"/>
      <c r="M97" s="181" t="s">
        <v>19</v>
      </c>
      <c r="N97" s="182" t="s">
        <v>44</v>
      </c>
      <c r="O97" s="64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5" t="s">
        <v>2274</v>
      </c>
      <c r="AT97" s="185" t="s">
        <v>157</v>
      </c>
      <c r="AU97" s="185" t="s">
        <v>83</v>
      </c>
      <c r="AY97" s="17" t="s">
        <v>155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7" t="s">
        <v>81</v>
      </c>
      <c r="BK97" s="186">
        <f>ROUND(I97*H97,2)</f>
        <v>0</v>
      </c>
      <c r="BL97" s="17" t="s">
        <v>2274</v>
      </c>
      <c r="BM97" s="185" t="s">
        <v>2940</v>
      </c>
    </row>
    <row r="98" spans="1:65" s="2" customFormat="1" ht="10.199999999999999" x14ac:dyDescent="0.2">
      <c r="A98" s="34"/>
      <c r="B98" s="35"/>
      <c r="C98" s="36"/>
      <c r="D98" s="187" t="s">
        <v>163</v>
      </c>
      <c r="E98" s="36"/>
      <c r="F98" s="188" t="s">
        <v>2941</v>
      </c>
      <c r="G98" s="36"/>
      <c r="H98" s="36"/>
      <c r="I98" s="189"/>
      <c r="J98" s="36"/>
      <c r="K98" s="36"/>
      <c r="L98" s="39"/>
      <c r="M98" s="190"/>
      <c r="N98" s="191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163</v>
      </c>
      <c r="AU98" s="17" t="s">
        <v>83</v>
      </c>
    </row>
    <row r="99" spans="1:65" s="12" customFormat="1" ht="22.8" customHeight="1" x14ac:dyDescent="0.25">
      <c r="B99" s="158"/>
      <c r="C99" s="159"/>
      <c r="D99" s="160" t="s">
        <v>72</v>
      </c>
      <c r="E99" s="172" t="s">
        <v>2270</v>
      </c>
      <c r="F99" s="172" t="s">
        <v>2271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SUM(P100:P102)</f>
        <v>0</v>
      </c>
      <c r="Q99" s="166"/>
      <c r="R99" s="167">
        <f>SUM(R100:R102)</f>
        <v>0</v>
      </c>
      <c r="S99" s="166"/>
      <c r="T99" s="168">
        <f>SUM(T100:T102)</f>
        <v>0</v>
      </c>
      <c r="AR99" s="169" t="s">
        <v>183</v>
      </c>
      <c r="AT99" s="170" t="s">
        <v>72</v>
      </c>
      <c r="AU99" s="170" t="s">
        <v>81</v>
      </c>
      <c r="AY99" s="169" t="s">
        <v>155</v>
      </c>
      <c r="BK99" s="171">
        <f>SUM(BK100:BK102)</f>
        <v>0</v>
      </c>
    </row>
    <row r="100" spans="1:65" s="2" customFormat="1" ht="16.5" customHeight="1" x14ac:dyDescent="0.2">
      <c r="A100" s="34"/>
      <c r="B100" s="35"/>
      <c r="C100" s="174" t="s">
        <v>193</v>
      </c>
      <c r="D100" s="174" t="s">
        <v>157</v>
      </c>
      <c r="E100" s="175" t="s">
        <v>2942</v>
      </c>
      <c r="F100" s="176" t="s">
        <v>2943</v>
      </c>
      <c r="G100" s="177" t="s">
        <v>2282</v>
      </c>
      <c r="H100" s="178">
        <v>1</v>
      </c>
      <c r="I100" s="179"/>
      <c r="J100" s="180">
        <f>ROUND(I100*H100,2)</f>
        <v>0</v>
      </c>
      <c r="K100" s="176" t="s">
        <v>160</v>
      </c>
      <c r="L100" s="39"/>
      <c r="M100" s="181" t="s">
        <v>19</v>
      </c>
      <c r="N100" s="182" t="s">
        <v>44</v>
      </c>
      <c r="O100" s="64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5" t="s">
        <v>2274</v>
      </c>
      <c r="AT100" s="185" t="s">
        <v>157</v>
      </c>
      <c r="AU100" s="185" t="s">
        <v>83</v>
      </c>
      <c r="AY100" s="17" t="s">
        <v>155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7" t="s">
        <v>81</v>
      </c>
      <c r="BK100" s="186">
        <f>ROUND(I100*H100,2)</f>
        <v>0</v>
      </c>
      <c r="BL100" s="17" t="s">
        <v>2274</v>
      </c>
      <c r="BM100" s="185" t="s">
        <v>2944</v>
      </c>
    </row>
    <row r="101" spans="1:65" s="2" customFormat="1" ht="10.199999999999999" x14ac:dyDescent="0.2">
      <c r="A101" s="34"/>
      <c r="B101" s="35"/>
      <c r="C101" s="36"/>
      <c r="D101" s="187" t="s">
        <v>163</v>
      </c>
      <c r="E101" s="36"/>
      <c r="F101" s="188" t="s">
        <v>2945</v>
      </c>
      <c r="G101" s="36"/>
      <c r="H101" s="36"/>
      <c r="I101" s="189"/>
      <c r="J101" s="36"/>
      <c r="K101" s="36"/>
      <c r="L101" s="39"/>
      <c r="M101" s="190"/>
      <c r="N101" s="19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163</v>
      </c>
      <c r="AU101" s="17" t="s">
        <v>83</v>
      </c>
    </row>
    <row r="102" spans="1:65" s="2" customFormat="1" ht="19.2" x14ac:dyDescent="0.2">
      <c r="A102" s="34"/>
      <c r="B102" s="35"/>
      <c r="C102" s="36"/>
      <c r="D102" s="194" t="s">
        <v>2102</v>
      </c>
      <c r="E102" s="36"/>
      <c r="F102" s="238" t="s">
        <v>2946</v>
      </c>
      <c r="G102" s="36"/>
      <c r="H102" s="36"/>
      <c r="I102" s="189"/>
      <c r="J102" s="36"/>
      <c r="K102" s="36"/>
      <c r="L102" s="39"/>
      <c r="M102" s="239"/>
      <c r="N102" s="240"/>
      <c r="O102" s="241"/>
      <c r="P102" s="241"/>
      <c r="Q102" s="241"/>
      <c r="R102" s="241"/>
      <c r="S102" s="241"/>
      <c r="T102" s="242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2102</v>
      </c>
      <c r="AU102" s="17" t="s">
        <v>83</v>
      </c>
    </row>
    <row r="103" spans="1:65" s="2" customFormat="1" ht="6.9" customHeight="1" x14ac:dyDescent="0.2">
      <c r="A103" s="34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9"/>
      <c r="M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</sheetData>
  <sheetProtection algorithmName="SHA-512" hashValue="onKxH/aoFdp+pPnmPnhk15Rb2Om0zEgZkixhrW8Fs6RmmWnxW+6Bfz1XcN7Q4dnrajIlSmcmxIC9qROkGbVQZA==" saltValue="gAyBKYXhDFbHcD5E3olhAwLYca1kwi86pG1vnOiD2vQzQeLzzcoCCZsUMhRdsxtaG9ajpyWQPCXyE4wIGYC6RQ==" spinCount="100000" sheet="1" objects="1" scenarios="1" formatColumns="0" formatRows="0" autoFilter="0"/>
  <autoFilter ref="C82:K10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0" r:id="rId2"/>
    <hyperlink ref="F94" r:id="rId3"/>
    <hyperlink ref="F98" r:id="rId4"/>
    <hyperlink ref="F101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topLeftCell="A7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 x14ac:dyDescent="0.2"/>
    <row r="2" spans="1:8" s="1" customFormat="1" ht="36.9" customHeight="1" x14ac:dyDescent="0.2"/>
    <row r="3" spans="1:8" s="1" customFormat="1" ht="6.9" customHeight="1" x14ac:dyDescent="0.2">
      <c r="B3" s="102"/>
      <c r="C3" s="103"/>
      <c r="D3" s="103"/>
      <c r="E3" s="103"/>
      <c r="F3" s="103"/>
      <c r="G3" s="103"/>
      <c r="H3" s="20"/>
    </row>
    <row r="4" spans="1:8" s="1" customFormat="1" ht="24.9" customHeight="1" x14ac:dyDescent="0.2">
      <c r="B4" s="20"/>
      <c r="C4" s="104" t="s">
        <v>2947</v>
      </c>
      <c r="H4" s="20"/>
    </row>
    <row r="5" spans="1:8" s="1" customFormat="1" ht="12" customHeight="1" x14ac:dyDescent="0.2">
      <c r="B5" s="20"/>
      <c r="C5" s="243" t="s">
        <v>13</v>
      </c>
      <c r="D5" s="303" t="s">
        <v>14</v>
      </c>
      <c r="E5" s="296"/>
      <c r="F5" s="296"/>
      <c r="H5" s="20"/>
    </row>
    <row r="6" spans="1:8" s="1" customFormat="1" ht="36.9" customHeight="1" x14ac:dyDescent="0.2">
      <c r="B6" s="20"/>
      <c r="C6" s="244" t="s">
        <v>16</v>
      </c>
      <c r="D6" s="307" t="s">
        <v>17</v>
      </c>
      <c r="E6" s="296"/>
      <c r="F6" s="296"/>
      <c r="H6" s="20"/>
    </row>
    <row r="7" spans="1:8" s="1" customFormat="1" ht="16.5" customHeight="1" x14ac:dyDescent="0.2">
      <c r="B7" s="20"/>
      <c r="C7" s="106" t="s">
        <v>23</v>
      </c>
      <c r="D7" s="109" t="str">
        <f>'Rekapitulace zakázky'!AN8</f>
        <v>Vyplň údaj</v>
      </c>
      <c r="H7" s="20"/>
    </row>
    <row r="8" spans="1:8" s="2" customFormat="1" ht="10.8" customHeight="1" x14ac:dyDescent="0.2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 x14ac:dyDescent="0.2">
      <c r="A9" s="147"/>
      <c r="B9" s="245"/>
      <c r="C9" s="246" t="s">
        <v>54</v>
      </c>
      <c r="D9" s="247" t="s">
        <v>55</v>
      </c>
      <c r="E9" s="247" t="s">
        <v>142</v>
      </c>
      <c r="F9" s="248" t="s">
        <v>2948</v>
      </c>
      <c r="G9" s="147"/>
      <c r="H9" s="245"/>
    </row>
    <row r="10" spans="1:8" s="2" customFormat="1" ht="26.4" customHeight="1" x14ac:dyDescent="0.2">
      <c r="A10" s="34"/>
      <c r="B10" s="39"/>
      <c r="C10" s="249" t="s">
        <v>2949</v>
      </c>
      <c r="D10" s="249" t="s">
        <v>79</v>
      </c>
      <c r="E10" s="34"/>
      <c r="F10" s="34"/>
      <c r="G10" s="34"/>
      <c r="H10" s="39"/>
    </row>
    <row r="11" spans="1:8" s="2" customFormat="1" ht="16.8" customHeight="1" x14ac:dyDescent="0.2">
      <c r="A11" s="34"/>
      <c r="B11" s="39"/>
      <c r="C11" s="250" t="s">
        <v>97</v>
      </c>
      <c r="D11" s="251" t="s">
        <v>98</v>
      </c>
      <c r="E11" s="252" t="s">
        <v>19</v>
      </c>
      <c r="F11" s="253">
        <v>602.33000000000004</v>
      </c>
      <c r="G11" s="34"/>
      <c r="H11" s="39"/>
    </row>
    <row r="12" spans="1:8" s="2" customFormat="1" ht="16.8" customHeight="1" x14ac:dyDescent="0.2">
      <c r="A12" s="34"/>
      <c r="B12" s="39"/>
      <c r="C12" s="254" t="s">
        <v>19</v>
      </c>
      <c r="D12" s="254" t="s">
        <v>2950</v>
      </c>
      <c r="E12" s="17" t="s">
        <v>19</v>
      </c>
      <c r="F12" s="255">
        <v>2.61</v>
      </c>
      <c r="G12" s="34"/>
      <c r="H12" s="39"/>
    </row>
    <row r="13" spans="1:8" s="2" customFormat="1" ht="16.8" customHeight="1" x14ac:dyDescent="0.2">
      <c r="A13" s="34"/>
      <c r="B13" s="39"/>
      <c r="C13" s="254" t="s">
        <v>19</v>
      </c>
      <c r="D13" s="254" t="s">
        <v>2951</v>
      </c>
      <c r="E13" s="17" t="s">
        <v>19</v>
      </c>
      <c r="F13" s="255">
        <v>449.39</v>
      </c>
      <c r="G13" s="34"/>
      <c r="H13" s="39"/>
    </row>
    <row r="14" spans="1:8" s="2" customFormat="1" ht="16.8" customHeight="1" x14ac:dyDescent="0.2">
      <c r="A14" s="34"/>
      <c r="B14" s="39"/>
      <c r="C14" s="254" t="s">
        <v>19</v>
      </c>
      <c r="D14" s="254" t="s">
        <v>2952</v>
      </c>
      <c r="E14" s="17" t="s">
        <v>19</v>
      </c>
      <c r="F14" s="255">
        <v>150.33000000000001</v>
      </c>
      <c r="G14" s="34"/>
      <c r="H14" s="39"/>
    </row>
    <row r="15" spans="1:8" s="2" customFormat="1" ht="16.8" customHeight="1" x14ac:dyDescent="0.2">
      <c r="A15" s="34"/>
      <c r="B15" s="39"/>
      <c r="C15" s="254" t="s">
        <v>19</v>
      </c>
      <c r="D15" s="254" t="s">
        <v>168</v>
      </c>
      <c r="E15" s="17" t="s">
        <v>19</v>
      </c>
      <c r="F15" s="255">
        <v>602.33000000000004</v>
      </c>
      <c r="G15" s="34"/>
      <c r="H15" s="39"/>
    </row>
    <row r="16" spans="1:8" s="2" customFormat="1" ht="16.8" customHeight="1" x14ac:dyDescent="0.2">
      <c r="A16" s="34"/>
      <c r="B16" s="39"/>
      <c r="C16" s="256" t="s">
        <v>2953</v>
      </c>
      <c r="D16" s="34"/>
      <c r="E16" s="34"/>
      <c r="F16" s="34"/>
      <c r="G16" s="34"/>
      <c r="H16" s="39"/>
    </row>
    <row r="17" spans="1:8" s="2" customFormat="1" ht="16.8" customHeight="1" x14ac:dyDescent="0.2">
      <c r="A17" s="34"/>
      <c r="B17" s="39"/>
      <c r="C17" s="254" t="s">
        <v>1472</v>
      </c>
      <c r="D17" s="254" t="s">
        <v>2954</v>
      </c>
      <c r="E17" s="17" t="s">
        <v>103</v>
      </c>
      <c r="F17" s="255">
        <v>602.33000000000004</v>
      </c>
      <c r="G17" s="34"/>
      <c r="H17" s="39"/>
    </row>
    <row r="18" spans="1:8" s="2" customFormat="1" ht="16.8" customHeight="1" x14ac:dyDescent="0.2">
      <c r="A18" s="34"/>
      <c r="B18" s="39"/>
      <c r="C18" s="254" t="s">
        <v>1547</v>
      </c>
      <c r="D18" s="254" t="s">
        <v>2955</v>
      </c>
      <c r="E18" s="17" t="s">
        <v>103</v>
      </c>
      <c r="F18" s="255">
        <v>623.03</v>
      </c>
      <c r="G18" s="34"/>
      <c r="H18" s="39"/>
    </row>
    <row r="19" spans="1:8" s="2" customFormat="1" ht="16.8" customHeight="1" x14ac:dyDescent="0.2">
      <c r="A19" s="34"/>
      <c r="B19" s="39"/>
      <c r="C19" s="254" t="s">
        <v>449</v>
      </c>
      <c r="D19" s="254" t="s">
        <v>450</v>
      </c>
      <c r="E19" s="17" t="s">
        <v>103</v>
      </c>
      <c r="F19" s="255">
        <v>602.33000000000004</v>
      </c>
      <c r="G19" s="34"/>
      <c r="H19" s="39"/>
    </row>
    <row r="20" spans="1:8" s="2" customFormat="1" ht="16.8" customHeight="1" x14ac:dyDescent="0.2">
      <c r="A20" s="34"/>
      <c r="B20" s="39"/>
      <c r="C20" s="250" t="s">
        <v>101</v>
      </c>
      <c r="D20" s="251" t="s">
        <v>102</v>
      </c>
      <c r="E20" s="252" t="s">
        <v>103</v>
      </c>
      <c r="F20" s="253">
        <v>411.67</v>
      </c>
      <c r="G20" s="34"/>
      <c r="H20" s="39"/>
    </row>
    <row r="21" spans="1:8" s="2" customFormat="1" ht="16.8" customHeight="1" x14ac:dyDescent="0.2">
      <c r="A21" s="34"/>
      <c r="B21" s="39"/>
      <c r="C21" s="254" t="s">
        <v>19</v>
      </c>
      <c r="D21" s="254" t="s">
        <v>2956</v>
      </c>
      <c r="E21" s="17" t="s">
        <v>19</v>
      </c>
      <c r="F21" s="255">
        <v>255.27</v>
      </c>
      <c r="G21" s="34"/>
      <c r="H21" s="39"/>
    </row>
    <row r="22" spans="1:8" s="2" customFormat="1" ht="16.8" customHeight="1" x14ac:dyDescent="0.2">
      <c r="A22" s="34"/>
      <c r="B22" s="39"/>
      <c r="C22" s="254" t="s">
        <v>19</v>
      </c>
      <c r="D22" s="254" t="s">
        <v>2957</v>
      </c>
      <c r="E22" s="17" t="s">
        <v>19</v>
      </c>
      <c r="F22" s="255">
        <v>156.4</v>
      </c>
      <c r="G22" s="34"/>
      <c r="H22" s="39"/>
    </row>
    <row r="23" spans="1:8" s="2" customFormat="1" ht="16.8" customHeight="1" x14ac:dyDescent="0.2">
      <c r="A23" s="34"/>
      <c r="B23" s="39"/>
      <c r="C23" s="254" t="s">
        <v>19</v>
      </c>
      <c r="D23" s="254" t="s">
        <v>168</v>
      </c>
      <c r="E23" s="17" t="s">
        <v>19</v>
      </c>
      <c r="F23" s="255">
        <v>411.67</v>
      </c>
      <c r="G23" s="34"/>
      <c r="H23" s="39"/>
    </row>
    <row r="24" spans="1:8" s="2" customFormat="1" ht="16.8" customHeight="1" x14ac:dyDescent="0.2">
      <c r="A24" s="34"/>
      <c r="B24" s="39"/>
      <c r="C24" s="256" t="s">
        <v>2953</v>
      </c>
      <c r="D24" s="34"/>
      <c r="E24" s="34"/>
      <c r="F24" s="34"/>
      <c r="G24" s="34"/>
      <c r="H24" s="39"/>
    </row>
    <row r="25" spans="1:8" s="2" customFormat="1" ht="16.8" customHeight="1" x14ac:dyDescent="0.2">
      <c r="A25" s="34"/>
      <c r="B25" s="39"/>
      <c r="C25" s="254" t="s">
        <v>1665</v>
      </c>
      <c r="D25" s="254" t="s">
        <v>2958</v>
      </c>
      <c r="E25" s="17" t="s">
        <v>103</v>
      </c>
      <c r="F25" s="255">
        <v>411.67</v>
      </c>
      <c r="G25" s="34"/>
      <c r="H25" s="39"/>
    </row>
    <row r="26" spans="1:8" s="2" customFormat="1" ht="7.35" customHeight="1" x14ac:dyDescent="0.2">
      <c r="A26" s="34"/>
      <c r="B26" s="127"/>
      <c r="C26" s="128"/>
      <c r="D26" s="128"/>
      <c r="E26" s="128"/>
      <c r="F26" s="128"/>
      <c r="G26" s="128"/>
      <c r="H26" s="39"/>
    </row>
    <row r="27" spans="1:8" s="2" customFormat="1" ht="10.199999999999999" x14ac:dyDescent="0.2">
      <c r="A27" s="34"/>
      <c r="B27" s="34"/>
      <c r="C27" s="34"/>
      <c r="D27" s="34"/>
      <c r="E27" s="34"/>
      <c r="F27" s="34"/>
      <c r="G27" s="34"/>
      <c r="H27" s="34"/>
    </row>
  </sheetData>
  <sheetProtection algorithmName="SHA-512" hashValue="zSBA9Har29qcvmvmsm8h81RAhjM2z0hTagn/q+Ip0eFm2p2bBLIZvwbaAdjmGK8VIJUk0CvuAFuttMXiByVK/g==" saltValue="W/B69m6cMYp+aCXoMcfN4j48+XPhK19Pgqhh407ZMGJ2luCryPs0C+SgH4pKPODF1Dp40XCiVmTS0vw1CNOHO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SO 01 - Architektonicko -...</vt:lpstr>
      <vt:lpstr>SO 01c - Zařízení vzducho...</vt:lpstr>
      <vt:lpstr>SO 01g - Silnoproudá elek...</vt:lpstr>
      <vt:lpstr>SO 02 - Lapák tuků s přip...</vt:lpstr>
      <vt:lpstr>VON - Vedlejší a ostatní ...</vt:lpstr>
      <vt:lpstr>Seznam figur</vt:lpstr>
      <vt:lpstr>'Rekapitulace zakázky'!Názvy_tisku</vt:lpstr>
      <vt:lpstr>'Seznam figur'!Názvy_tisku</vt:lpstr>
      <vt:lpstr>'SO 01 - Architektonicko -...'!Názvy_tisku</vt:lpstr>
      <vt:lpstr>'SO 01c - Zařízení vzducho...'!Názvy_tisku</vt:lpstr>
      <vt:lpstr>'SO 01g - Silnoproudá elek...'!Názvy_tisku</vt:lpstr>
      <vt:lpstr>'SO 02 - Lapák tuků s přip...'!Názvy_tisku</vt:lpstr>
      <vt:lpstr>'VON - Vedlejší a ostatní ...'!Názvy_tisku</vt:lpstr>
      <vt:lpstr>'Rekapitulace zakázky'!Oblast_tisku</vt:lpstr>
      <vt:lpstr>'Seznam figur'!Oblast_tisku</vt:lpstr>
      <vt:lpstr>'SO 01 - Architektonicko -...'!Oblast_tisku</vt:lpstr>
      <vt:lpstr>'SO 01c - Zařízení vzducho...'!Oblast_tisku</vt:lpstr>
      <vt:lpstr>'SO 01g - Silnoproudá elek...'!Oblast_tisku</vt:lpstr>
      <vt:lpstr>'SO 02 - Lapák tuků s přip...'!Oblast_tisku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2022-05-24T07:07:46Z</dcterms:created>
  <dcterms:modified xsi:type="dcterms:W3CDTF">2022-05-24T07:17:41Z</dcterms:modified>
</cp:coreProperties>
</file>